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vargaaniko\Desktop\ENI\2023\"/>
    </mc:Choice>
  </mc:AlternateContent>
  <bookViews>
    <workbookView xWindow="0" yWindow="0" windowWidth="23040" windowHeight="8904"/>
  </bookViews>
  <sheets>
    <sheet name="Útmutató" sheetId="1" r:id="rId1"/>
    <sheet name="Alapadatok" sheetId="9" r:id="rId2"/>
    <sheet name="I" sheetId="2" r:id="rId3"/>
    <sheet name="II" sheetId="3" r:id="rId4"/>
    <sheet name="III" sheetId="4" r:id="rId5"/>
    <sheet name="IV" sheetId="5" r:id="rId6"/>
    <sheet name="V" sheetId="24" r:id="rId7"/>
    <sheet name="Cafeteria" sheetId="23" r:id="rId8"/>
    <sheet name="Midőnyilv1" sheetId="7" r:id="rId9"/>
    <sheet name="Midőnyilv2" sheetId="10" r:id="rId10"/>
    <sheet name="Midőnyilv3" sheetId="11" r:id="rId11"/>
    <sheet name="Midőnyilv4" sheetId="12" r:id="rId12"/>
    <sheet name="Midőnyilv5" sheetId="13" r:id="rId13"/>
    <sheet name="Midőnyilv6" sheetId="14" r:id="rId14"/>
    <sheet name="Midőnyilv7" sheetId="15" r:id="rId15"/>
    <sheet name="Midőnyilv8" sheetId="16" r:id="rId16"/>
    <sheet name="Midőnyilv9" sheetId="17" r:id="rId17"/>
    <sheet name="Midőnyilv10" sheetId="18" r:id="rId18"/>
    <sheet name="Midőnyilv11" sheetId="19" r:id="rId19"/>
    <sheet name="Midőnyilv12" sheetId="20" r:id="rId20"/>
    <sheet name="adatok" sheetId="6" r:id="rId21"/>
  </sheets>
  <externalReferences>
    <externalReference r:id="rId22"/>
  </externalReferences>
  <definedNames>
    <definedName name="aniko">adatok!$J$2:$J$12</definedName>
    <definedName name="ev">adatok!$C$2:$G$2</definedName>
    <definedName name="evek" localSheetId="7">[1]adatok!$C$2:$K$2</definedName>
    <definedName name="evek">adatok!$C$2:$G$2</definedName>
    <definedName name="honapok" localSheetId="7">[1]adatok!$M$2:$M$13</definedName>
    <definedName name="honapok">adatok!$J$2:$J$12</definedName>
    <definedName name="kozterhek" localSheetId="7">[1]adatok!$C$2:$K$7</definedName>
    <definedName name="kozterhek">adatok!$C$2:$I$8</definedName>
    <definedName name="_xlnm.Print_Area" localSheetId="1">Alapadatok!$A$1:$E$9</definedName>
    <definedName name="_xlnm.Print_Area" localSheetId="7">Cafeteria!$A$1:$E$47</definedName>
    <definedName name="_xlnm.Print_Area" localSheetId="2">I!$A$1:$H$38</definedName>
    <definedName name="_xlnm.Print_Area" localSheetId="3">II!$A$1:$H$41</definedName>
    <definedName name="_xlnm.Print_Area" localSheetId="4">III!$A$1:$H$45</definedName>
    <definedName name="_xlnm.Print_Area" localSheetId="5">IV!$A$1:$H$44</definedName>
    <definedName name="_xlnm.Print_Area" localSheetId="8">Midőnyilv1!$B$2:$J$60</definedName>
    <definedName name="_xlnm.Print_Area" localSheetId="17">Midőnyilv10!$B$2:$J$60</definedName>
    <definedName name="_xlnm.Print_Area" localSheetId="18">Midőnyilv11!$B$2:$J$60</definedName>
    <definedName name="_xlnm.Print_Area" localSheetId="19">Midőnyilv12!$B$2:$J$60</definedName>
    <definedName name="_xlnm.Print_Area" localSheetId="9">Midőnyilv2!$B$2:$J$60</definedName>
    <definedName name="_xlnm.Print_Area" localSheetId="10">Midőnyilv3!$B$2:$J$60</definedName>
    <definedName name="_xlnm.Print_Area" localSheetId="11">Midőnyilv4!$B$2:$J$60</definedName>
    <definedName name="_xlnm.Print_Area" localSheetId="12">Midőnyilv5!$B$2:$J$60</definedName>
    <definedName name="_xlnm.Print_Area" localSheetId="13">Midőnyilv6!$B$2:$J$60</definedName>
    <definedName name="_xlnm.Print_Area" localSheetId="14">Midőnyilv7!$B$2:$J$60</definedName>
    <definedName name="_xlnm.Print_Area" localSheetId="15">Midőnyilv8!$B$2:$J$60</definedName>
    <definedName name="_xlnm.Print_Area" localSheetId="16">Midőnyilv9!$B$2:$J$60</definedName>
    <definedName name="_xlnm.Print_Area" localSheetId="6">V!$A$1:$H$44</definedName>
  </definedNames>
  <calcPr calcId="162913"/>
  <customWorkbookViews>
    <customWorkbookView name="Csarnai László - Egyéni nézet" guid="{ABB6687D-07F0-4464-87E2-7C03D2A9BBA7}" mergeInterval="0" personalView="1" maximized="1" windowWidth="1920" windowHeight="815" activeSheetId="9"/>
    <customWorkbookView name="Szécsi Jenő - Egyéni nézet" guid="{CB971410-15CD-45BE-AB59-6DC4FB4EFE8E}" mergeInterval="0" personalView="1" maximized="1" windowWidth="1920" windowHeight="775" activeSheetId="9"/>
    <customWorkbookView name="Pribojszkiné Kása Anikó - Egyéni nézet" guid="{E8B946DD-52FE-4591-A9BB-3F111C65A4A6}" mergeInterval="0" personalView="1" maximized="1" windowWidth="1920" windowHeight="815" activeSheetId="9"/>
    <customWorkbookView name="Zahoránné Bakó Eszter - Egyéni nézet" guid="{7ACB2AD7-DFBE-4ADC-84B3-D00CA349915E}" mergeInterval="0" personalView="1" maximized="1" windowWidth="1920" windowHeight="854" activeSheetId="9"/>
    <customWorkbookView name="Lipka Eszter - Egyéni nézet" guid="{2DEB7800-7512-468D-A0B3-DB870CF4184C}" mergeInterval="0" personalView="1" maximized="1" windowWidth="1916" windowHeight="855" activeSheetId="9"/>
    <customWorkbookView name="Kovács Katalin - Egyéni nézet" guid="{81B3BA14-1813-4822-BF6A-ED55E02B297F}" mergeInterval="0" personalView="1" maximized="1" windowWidth="1920" windowHeight="855" activeSheetId="9"/>
    <customWorkbookView name="Klaukó Babett - Egyéni nézet" guid="{D78786BD-8202-438C-88CA-1D9FF9AC572A}" mergeInterval="0" personalView="1" maximized="1" windowWidth="1920" windowHeight="735" activeSheetId="9"/>
  </customWorkbookViews>
</workbook>
</file>

<file path=xl/calcChain.xml><?xml version="1.0" encoding="utf-8"?>
<calcChain xmlns="http://schemas.openxmlformats.org/spreadsheetml/2006/main">
  <c r="C43" i="23" l="1"/>
  <c r="D43" i="23"/>
  <c r="E43" i="23"/>
  <c r="F43" i="23"/>
  <c r="G43" i="23"/>
  <c r="H43" i="23"/>
  <c r="I43" i="23"/>
  <c r="J43" i="23"/>
  <c r="K43" i="23"/>
  <c r="L43" i="23"/>
  <c r="M43" i="23"/>
  <c r="C44" i="23"/>
  <c r="D44" i="23"/>
  <c r="E44" i="23"/>
  <c r="F44" i="23"/>
  <c r="G44" i="23"/>
  <c r="H44" i="23"/>
  <c r="I44" i="23"/>
  <c r="J44" i="23"/>
  <c r="K44" i="23"/>
  <c r="L44" i="23"/>
  <c r="M44" i="23"/>
  <c r="B44" i="23"/>
  <c r="B43" i="23"/>
  <c r="C33" i="23"/>
  <c r="D33" i="23"/>
  <c r="E33" i="23"/>
  <c r="F33" i="23"/>
  <c r="G33" i="23"/>
  <c r="H33" i="23"/>
  <c r="I33" i="23"/>
  <c r="J33" i="23"/>
  <c r="K33" i="23"/>
  <c r="M33" i="23"/>
  <c r="B33" i="23"/>
  <c r="C21" i="23"/>
  <c r="D21" i="23"/>
  <c r="E21" i="23"/>
  <c r="F21" i="23"/>
  <c r="G21" i="23"/>
  <c r="H21" i="23"/>
  <c r="I21" i="23"/>
  <c r="J21" i="23"/>
  <c r="K21" i="23"/>
  <c r="M21" i="23"/>
  <c r="C20" i="23"/>
  <c r="C47" i="23" s="1"/>
  <c r="D20" i="23"/>
  <c r="D47" i="23" s="1"/>
  <c r="E20" i="23"/>
  <c r="E47" i="23" s="1"/>
  <c r="F20" i="23"/>
  <c r="G20" i="23"/>
  <c r="H20" i="23"/>
  <c r="I20" i="23"/>
  <c r="J20" i="23"/>
  <c r="M20" i="23"/>
  <c r="M47" i="23" s="1"/>
  <c r="C19" i="23"/>
  <c r="D19" i="23"/>
  <c r="E19" i="23"/>
  <c r="F19" i="23"/>
  <c r="G19" i="23"/>
  <c r="H19" i="23"/>
  <c r="I19" i="23"/>
  <c r="J19" i="23"/>
  <c r="K19" i="23"/>
  <c r="L19" i="23"/>
  <c r="M19" i="23"/>
  <c r="B21" i="23"/>
  <c r="B20" i="23"/>
  <c r="J47" i="23" l="1"/>
  <c r="B47" i="23"/>
  <c r="H47" i="23"/>
  <c r="G47" i="23"/>
  <c r="I47" i="23"/>
  <c r="F47" i="23"/>
  <c r="L20" i="23"/>
  <c r="L21" i="23"/>
  <c r="K20" i="23"/>
  <c r="K47" i="23" s="1"/>
  <c r="C19" i="2"/>
  <c r="E19" i="2"/>
  <c r="C19" i="3" l="1"/>
  <c r="C32" i="23" l="1"/>
  <c r="D32" i="23"/>
  <c r="E32" i="23"/>
  <c r="F32" i="23"/>
  <c r="G32" i="23"/>
  <c r="H32" i="23"/>
  <c r="I32" i="23"/>
  <c r="J32" i="23"/>
  <c r="K32" i="23"/>
  <c r="L32" i="23"/>
  <c r="M32" i="23"/>
  <c r="B32" i="23"/>
  <c r="F40" i="23"/>
  <c r="G40" i="23"/>
  <c r="H40" i="23"/>
  <c r="I40" i="23"/>
  <c r="J40" i="23"/>
  <c r="K40" i="23"/>
  <c r="L40" i="23"/>
  <c r="M40" i="23"/>
  <c r="D40" i="23"/>
  <c r="E40" i="23"/>
  <c r="C40" i="23"/>
  <c r="B40" i="23"/>
  <c r="L33" i="23" l="1"/>
  <c r="L47" i="23" s="1"/>
  <c r="J18" i="10"/>
  <c r="D21" i="4" l="1"/>
  <c r="D26" i="4"/>
  <c r="E26" i="4"/>
  <c r="F26" i="4"/>
  <c r="G26" i="4"/>
  <c r="H26" i="4"/>
  <c r="I26" i="4"/>
  <c r="J26" i="4"/>
  <c r="K26" i="4"/>
  <c r="L26" i="4"/>
  <c r="M26" i="4"/>
  <c r="N26" i="4"/>
  <c r="C26" i="4"/>
  <c r="N27" i="24" l="1"/>
  <c r="M27" i="24"/>
  <c r="L27" i="24"/>
  <c r="K27" i="24"/>
  <c r="J27" i="24"/>
  <c r="I27" i="24"/>
  <c r="H27" i="24"/>
  <c r="G27" i="24"/>
  <c r="F27" i="24"/>
  <c r="E27" i="24"/>
  <c r="D27" i="24"/>
  <c r="N26" i="24"/>
  <c r="M26" i="24"/>
  <c r="L26" i="24"/>
  <c r="K26" i="24"/>
  <c r="J26" i="24"/>
  <c r="I26" i="24"/>
  <c r="H26" i="24"/>
  <c r="G26" i="24"/>
  <c r="F26" i="24"/>
  <c r="N20" i="24"/>
  <c r="D20" i="24"/>
  <c r="G20" i="24"/>
  <c r="H20" i="24"/>
  <c r="I20" i="24"/>
  <c r="J20" i="24"/>
  <c r="L20" i="24"/>
  <c r="M20" i="24"/>
  <c r="C20" i="24"/>
  <c r="D20" i="5"/>
  <c r="E20" i="5"/>
  <c r="F20" i="5"/>
  <c r="G20" i="5"/>
  <c r="H20" i="5"/>
  <c r="L20" i="5"/>
  <c r="M20" i="5"/>
  <c r="C20" i="5"/>
  <c r="D19" i="3" l="1"/>
  <c r="F19" i="2"/>
  <c r="F28" i="24"/>
  <c r="G28" i="24"/>
  <c r="H28" i="24"/>
  <c r="I28" i="24"/>
  <c r="J28" i="24"/>
  <c r="K28" i="24"/>
  <c r="L28" i="24"/>
  <c r="M28" i="24"/>
  <c r="N28" i="24"/>
  <c r="I28" i="5"/>
  <c r="N28" i="5"/>
  <c r="C27" i="24"/>
  <c r="N23" i="24"/>
  <c r="N30" i="24" s="1"/>
  <c r="M23" i="24"/>
  <c r="M30" i="24" s="1"/>
  <c r="L23" i="24"/>
  <c r="L30" i="24" s="1"/>
  <c r="J23" i="24"/>
  <c r="J30" i="24" s="1"/>
  <c r="I23" i="24"/>
  <c r="I30" i="24" s="1"/>
  <c r="H23" i="24"/>
  <c r="H30" i="24" s="1"/>
  <c r="G23" i="24"/>
  <c r="G30" i="24" s="1"/>
  <c r="D23" i="24"/>
  <c r="D30" i="24" s="1"/>
  <c r="C23" i="24"/>
  <c r="C30" i="24" s="1"/>
  <c r="N19" i="24"/>
  <c r="M19" i="24"/>
  <c r="L19" i="24"/>
  <c r="K19" i="24"/>
  <c r="K20" i="24" s="1"/>
  <c r="K23" i="24" s="1"/>
  <c r="K30" i="24" s="1"/>
  <c r="J19" i="24"/>
  <c r="I19" i="24"/>
  <c r="H19" i="24"/>
  <c r="G19" i="24"/>
  <c r="F19" i="24"/>
  <c r="F20" i="24" s="1"/>
  <c r="F23" i="24" s="1"/>
  <c r="F30" i="24" s="1"/>
  <c r="E19" i="24"/>
  <c r="E20" i="24" s="1"/>
  <c r="E23" i="24" s="1"/>
  <c r="E30" i="24" s="1"/>
  <c r="D19" i="24"/>
  <c r="C19" i="24"/>
  <c r="C12" i="24"/>
  <c r="C10" i="24"/>
  <c r="C9" i="24"/>
  <c r="C8" i="24"/>
  <c r="C7" i="24"/>
  <c r="C6" i="24"/>
  <c r="C5" i="24"/>
  <c r="D23" i="5"/>
  <c r="D30" i="5" s="1"/>
  <c r="E23" i="5"/>
  <c r="E30" i="5" s="1"/>
  <c r="F23" i="5"/>
  <c r="F30" i="5" s="1"/>
  <c r="G23" i="5"/>
  <c r="G30" i="5" s="1"/>
  <c r="H23" i="5"/>
  <c r="H30" i="5" s="1"/>
  <c r="L23" i="5"/>
  <c r="L30" i="5" s="1"/>
  <c r="M23" i="5"/>
  <c r="M30" i="5" s="1"/>
  <c r="C23" i="5"/>
  <c r="C30" i="5" s="1"/>
  <c r="N27" i="5"/>
  <c r="M27" i="5"/>
  <c r="M28" i="5" s="1"/>
  <c r="L27" i="5"/>
  <c r="L28" i="5" s="1"/>
  <c r="K27" i="5"/>
  <c r="K28" i="5" s="1"/>
  <c r="J27" i="5"/>
  <c r="J28" i="5" s="1"/>
  <c r="I27" i="5"/>
  <c r="H27" i="5"/>
  <c r="H28" i="5" s="1"/>
  <c r="G27" i="5"/>
  <c r="G28" i="5" s="1"/>
  <c r="F27" i="5"/>
  <c r="F28" i="5" s="1"/>
  <c r="N26" i="5"/>
  <c r="M26" i="5"/>
  <c r="L26" i="5"/>
  <c r="K26" i="5"/>
  <c r="J26" i="5"/>
  <c r="I26" i="5"/>
  <c r="H26" i="5"/>
  <c r="G26" i="5"/>
  <c r="F26" i="5"/>
  <c r="F23" i="4"/>
  <c r="G23" i="4"/>
  <c r="N23" i="4"/>
  <c r="E21" i="3"/>
  <c r="F21" i="3"/>
  <c r="G21" i="3"/>
  <c r="H21" i="3"/>
  <c r="I21" i="3"/>
  <c r="J21" i="3"/>
  <c r="K21" i="3"/>
  <c r="L21" i="3"/>
  <c r="O30" i="24" l="1"/>
  <c r="B11" i="23"/>
  <c r="B9" i="23"/>
  <c r="B8" i="23"/>
  <c r="B7" i="23"/>
  <c r="B6" i="23"/>
  <c r="B5" i="23"/>
  <c r="B4" i="23"/>
  <c r="B19" i="23"/>
  <c r="H46" i="23" l="1"/>
  <c r="B46" i="23"/>
  <c r="I46" i="23"/>
  <c r="C46" i="23"/>
  <c r="D46" i="23"/>
  <c r="J46" i="23"/>
  <c r="G46" i="23"/>
  <c r="M46" i="23"/>
  <c r="E46" i="23"/>
  <c r="K46" i="23"/>
  <c r="F46" i="23"/>
  <c r="L46" i="23"/>
  <c r="K48" i="23" l="1"/>
  <c r="M48" i="23"/>
  <c r="C48" i="23"/>
  <c r="D20" i="2" s="1"/>
  <c r="B48" i="23"/>
  <c r="C20" i="2" s="1"/>
  <c r="D48" i="23"/>
  <c r="E21" i="5" s="1"/>
  <c r="H48" i="23"/>
  <c r="I21" i="24" s="1"/>
  <c r="I22" i="24" s="1"/>
  <c r="I48" i="23"/>
  <c r="J20" i="2" s="1"/>
  <c r="F48" i="23"/>
  <c r="G48" i="23"/>
  <c r="H20" i="3" s="1"/>
  <c r="E48" i="23"/>
  <c r="L48" i="23"/>
  <c r="J48" i="23"/>
  <c r="I22" i="4" l="1"/>
  <c r="I20" i="2"/>
  <c r="I21" i="5"/>
  <c r="I22" i="5" s="1"/>
  <c r="I20" i="3"/>
  <c r="C21" i="5"/>
  <c r="C20" i="3"/>
  <c r="C22" i="4"/>
  <c r="H20" i="2"/>
  <c r="C21" i="24"/>
  <c r="D21" i="24"/>
  <c r="D20" i="3"/>
  <c r="D22" i="4"/>
  <c r="D21" i="5"/>
  <c r="J21" i="24"/>
  <c r="J22" i="24" s="1"/>
  <c r="J20" i="3"/>
  <c r="H21" i="5"/>
  <c r="H22" i="5" s="1"/>
  <c r="J21" i="5"/>
  <c r="J22" i="5" s="1"/>
  <c r="J22" i="4"/>
  <c r="H22" i="4"/>
  <c r="H21" i="24"/>
  <c r="H22" i="24" s="1"/>
  <c r="E20" i="3"/>
  <c r="N20" i="2"/>
  <c r="N21" i="5"/>
  <c r="N22" i="5" s="1"/>
  <c r="N22" i="4"/>
  <c r="N21" i="24"/>
  <c r="N22" i="24" s="1"/>
  <c r="N20" i="3"/>
  <c r="M22" i="4"/>
  <c r="M20" i="3"/>
  <c r="M21" i="5"/>
  <c r="M22" i="5" s="1"/>
  <c r="M21" i="24"/>
  <c r="M22" i="24" s="1"/>
  <c r="M20" i="2"/>
  <c r="G22" i="4"/>
  <c r="G20" i="2"/>
  <c r="G21" i="5"/>
  <c r="G22" i="5" s="1"/>
  <c r="G20" i="3"/>
  <c r="G21" i="24"/>
  <c r="G22" i="24" s="1"/>
  <c r="K21" i="5"/>
  <c r="K22" i="5" s="1"/>
  <c r="K21" i="24"/>
  <c r="K22" i="24" s="1"/>
  <c r="K20" i="3"/>
  <c r="K22" i="4"/>
  <c r="K20" i="2"/>
  <c r="L21" i="24"/>
  <c r="L22" i="24" s="1"/>
  <c r="L21" i="5"/>
  <c r="L22" i="5" s="1"/>
  <c r="L20" i="3"/>
  <c r="L20" i="2"/>
  <c r="L22" i="4"/>
  <c r="F21" i="24"/>
  <c r="F22" i="24" s="1"/>
  <c r="F21" i="5"/>
  <c r="F22" i="5" s="1"/>
  <c r="F20" i="3"/>
  <c r="F20" i="2"/>
  <c r="F21" i="2" s="1"/>
  <c r="F22" i="4"/>
  <c r="E22" i="4"/>
  <c r="E21" i="24"/>
  <c r="E20" i="2"/>
  <c r="J20" i="11" l="1"/>
  <c r="M21" i="4" l="1"/>
  <c r="M23" i="4" s="1"/>
  <c r="J21" i="4"/>
  <c r="J23" i="4" s="1"/>
  <c r="J17" i="7" l="1"/>
  <c r="J18" i="7"/>
  <c r="G19" i="5" l="1"/>
  <c r="H19" i="5"/>
  <c r="I19" i="5"/>
  <c r="I20" i="5" s="1"/>
  <c r="I23" i="5" s="1"/>
  <c r="I30" i="5" s="1"/>
  <c r="J19" i="5"/>
  <c r="J20" i="5" s="1"/>
  <c r="J23" i="5" s="1"/>
  <c r="J30" i="5" s="1"/>
  <c r="K19" i="5"/>
  <c r="K20" i="5" s="1"/>
  <c r="K23" i="5" s="1"/>
  <c r="K30" i="5" s="1"/>
  <c r="L19" i="5"/>
  <c r="M19" i="5"/>
  <c r="N19" i="5"/>
  <c r="N20" i="5" s="1"/>
  <c r="N23" i="5" s="1"/>
  <c r="N30" i="5" s="1"/>
  <c r="E21" i="2" l="1"/>
  <c r="G21" i="4"/>
  <c r="H21" i="4"/>
  <c r="H23" i="4" s="1"/>
  <c r="I21" i="4"/>
  <c r="I23" i="4" s="1"/>
  <c r="K21" i="4"/>
  <c r="K23" i="4" s="1"/>
  <c r="L21" i="4"/>
  <c r="L23" i="4" s="1"/>
  <c r="N21" i="4"/>
  <c r="G19" i="3"/>
  <c r="H19" i="3"/>
  <c r="I19" i="3"/>
  <c r="I27" i="3" s="1"/>
  <c r="H19" i="2"/>
  <c r="H21" i="2" s="1"/>
  <c r="J19" i="3"/>
  <c r="J27" i="3" s="1"/>
  <c r="K19" i="3"/>
  <c r="K27" i="3" s="1"/>
  <c r="L19" i="3"/>
  <c r="M19" i="3"/>
  <c r="N19" i="3"/>
  <c r="J19" i="2"/>
  <c r="I19" i="2"/>
  <c r="C8" i="2"/>
  <c r="C9" i="2"/>
  <c r="C7" i="2"/>
  <c r="G19" i="2"/>
  <c r="G21" i="2" s="1"/>
  <c r="K19" i="2"/>
  <c r="K21" i="2" s="1"/>
  <c r="L19" i="2"/>
  <c r="M19" i="2"/>
  <c r="N19" i="2"/>
  <c r="N21" i="2" s="1"/>
  <c r="M21" i="2" l="1"/>
  <c r="M24" i="2" s="1"/>
  <c r="L21" i="2"/>
  <c r="L24" i="2" s="1"/>
  <c r="I21" i="2"/>
  <c r="I24" i="2" s="1"/>
  <c r="M21" i="3"/>
  <c r="M27" i="3" s="1"/>
  <c r="N21" i="3"/>
  <c r="N27" i="3" s="1"/>
  <c r="J21" i="2"/>
  <c r="J24" i="2" s="1"/>
  <c r="C21" i="2"/>
  <c r="L27" i="3"/>
  <c r="H27" i="3"/>
  <c r="H24" i="2"/>
  <c r="G27" i="3"/>
  <c r="N24" i="2"/>
  <c r="K24" i="2"/>
  <c r="G24" i="2"/>
  <c r="G47" i="20" l="1"/>
  <c r="D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F10" i="20"/>
  <c r="F9" i="20"/>
  <c r="F8" i="20"/>
  <c r="F7" i="20"/>
  <c r="F6" i="20"/>
  <c r="F5" i="20"/>
  <c r="F4" i="20"/>
  <c r="G47" i="19"/>
  <c r="D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F10" i="19"/>
  <c r="F9" i="19"/>
  <c r="F8" i="19"/>
  <c r="F7" i="19"/>
  <c r="F6" i="19"/>
  <c r="F5" i="19"/>
  <c r="F4" i="19"/>
  <c r="G47" i="18"/>
  <c r="D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F10" i="18"/>
  <c r="F9" i="18"/>
  <c r="F8" i="18"/>
  <c r="F7" i="18"/>
  <c r="F6" i="18"/>
  <c r="F5" i="18"/>
  <c r="F4" i="18"/>
  <c r="G47" i="17"/>
  <c r="D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F10" i="17"/>
  <c r="F9" i="17"/>
  <c r="F8" i="17"/>
  <c r="F7" i="17"/>
  <c r="F6" i="17"/>
  <c r="F5" i="17"/>
  <c r="F4" i="17"/>
  <c r="G47" i="16"/>
  <c r="D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F10" i="16"/>
  <c r="F9" i="16"/>
  <c r="F8" i="16"/>
  <c r="F7" i="16"/>
  <c r="F6" i="16"/>
  <c r="F5" i="16"/>
  <c r="F4" i="16"/>
  <c r="G47" i="15"/>
  <c r="D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F10" i="15"/>
  <c r="F9" i="15"/>
  <c r="F8" i="15"/>
  <c r="F7" i="15"/>
  <c r="F6" i="15"/>
  <c r="F5" i="15"/>
  <c r="F4" i="15"/>
  <c r="G47" i="14"/>
  <c r="D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F10" i="14"/>
  <c r="F9" i="14"/>
  <c r="F8" i="14"/>
  <c r="F7" i="14"/>
  <c r="F6" i="14"/>
  <c r="F5" i="14"/>
  <c r="F4" i="14"/>
  <c r="G47" i="13"/>
  <c r="D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F10" i="13"/>
  <c r="F9" i="13"/>
  <c r="F8" i="13"/>
  <c r="F7" i="13"/>
  <c r="F6" i="13"/>
  <c r="F5" i="13"/>
  <c r="F4" i="13"/>
  <c r="G47" i="12"/>
  <c r="D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F10" i="12"/>
  <c r="F9" i="12"/>
  <c r="F8" i="12"/>
  <c r="F7" i="12"/>
  <c r="F6" i="12"/>
  <c r="F5" i="12"/>
  <c r="F4" i="12"/>
  <c r="G47" i="11"/>
  <c r="D47" i="11"/>
  <c r="E27" i="5" s="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19" i="11"/>
  <c r="J18" i="11"/>
  <c r="J17" i="11"/>
  <c r="J16" i="11"/>
  <c r="F10" i="11"/>
  <c r="F9" i="11"/>
  <c r="F8" i="11"/>
  <c r="F7" i="11"/>
  <c r="F6" i="11"/>
  <c r="F5" i="11"/>
  <c r="F4" i="11"/>
  <c r="G47" i="10"/>
  <c r="D47" i="10"/>
  <c r="D27" i="5" s="1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7" i="10"/>
  <c r="J16" i="10"/>
  <c r="F10" i="10"/>
  <c r="F9" i="10"/>
  <c r="F8" i="10"/>
  <c r="F7" i="10"/>
  <c r="F6" i="10"/>
  <c r="F5" i="10"/>
  <c r="F4" i="10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16" i="7"/>
  <c r="F10" i="7"/>
  <c r="F9" i="7"/>
  <c r="F8" i="7"/>
  <c r="F7" i="7"/>
  <c r="F6" i="7"/>
  <c r="F5" i="7"/>
  <c r="F4" i="7"/>
  <c r="F19" i="5"/>
  <c r="E19" i="5"/>
  <c r="D19" i="5"/>
  <c r="C19" i="5"/>
  <c r="F21" i="4"/>
  <c r="E21" i="4"/>
  <c r="D23" i="4"/>
  <c r="C21" i="4"/>
  <c r="C23" i="4" s="1"/>
  <c r="D21" i="3"/>
  <c r="D27" i="3" s="1"/>
  <c r="F19" i="3"/>
  <c r="F27" i="3" s="1"/>
  <c r="E19" i="3"/>
  <c r="E27" i="3" s="1"/>
  <c r="C21" i="3"/>
  <c r="D19" i="2"/>
  <c r="C12" i="5"/>
  <c r="C12" i="4"/>
  <c r="C12" i="3"/>
  <c r="C12" i="2"/>
  <c r="C10" i="5"/>
  <c r="C9" i="5"/>
  <c r="C8" i="5"/>
  <c r="C7" i="5"/>
  <c r="C6" i="5"/>
  <c r="C5" i="5"/>
  <c r="C10" i="4"/>
  <c r="C9" i="4"/>
  <c r="C8" i="4"/>
  <c r="C7" i="4"/>
  <c r="C6" i="4"/>
  <c r="C5" i="4"/>
  <c r="C10" i="3"/>
  <c r="C9" i="3"/>
  <c r="C8" i="3"/>
  <c r="C7" i="3"/>
  <c r="C6" i="3"/>
  <c r="C5" i="3"/>
  <c r="C10" i="2"/>
  <c r="C6" i="2"/>
  <c r="C5" i="2"/>
  <c r="D47" i="7"/>
  <c r="C27" i="5" s="1"/>
  <c r="G47" i="7"/>
  <c r="D21" i="2" l="1"/>
  <c r="D24" i="2" s="1"/>
  <c r="E26" i="24"/>
  <c r="E28" i="24" s="1"/>
  <c r="E22" i="24" s="1"/>
  <c r="D26" i="24"/>
  <c r="D28" i="24" s="1"/>
  <c r="D22" i="24" s="1"/>
  <c r="C26" i="24"/>
  <c r="C28" i="24" s="1"/>
  <c r="C22" i="24" s="1"/>
  <c r="E23" i="4"/>
  <c r="C27" i="3"/>
  <c r="O27" i="3" s="1"/>
  <c r="N27" i="4"/>
  <c r="M27" i="4"/>
  <c r="L27" i="4"/>
  <c r="K27" i="4"/>
  <c r="J27" i="4"/>
  <c r="I27" i="4"/>
  <c r="H27" i="4"/>
  <c r="G27" i="4"/>
  <c r="E27" i="4"/>
  <c r="J47" i="20"/>
  <c r="N31" i="4" s="1"/>
  <c r="J47" i="18"/>
  <c r="J47" i="19"/>
  <c r="M31" i="4" s="1"/>
  <c r="J47" i="17"/>
  <c r="K31" i="4" s="1"/>
  <c r="J47" i="15"/>
  <c r="I31" i="4" s="1"/>
  <c r="J47" i="14"/>
  <c r="H31" i="4" s="1"/>
  <c r="J47" i="13"/>
  <c r="G31" i="4" s="1"/>
  <c r="F27" i="4"/>
  <c r="C27" i="4"/>
  <c r="C28" i="4" s="1"/>
  <c r="D27" i="4"/>
  <c r="J47" i="12"/>
  <c r="J47" i="10"/>
  <c r="D26" i="5" s="1"/>
  <c r="D28" i="5" s="1"/>
  <c r="D22" i="5" s="1"/>
  <c r="J47" i="11"/>
  <c r="E26" i="5" s="1"/>
  <c r="E28" i="5" s="1"/>
  <c r="E22" i="5" s="1"/>
  <c r="J47" i="7"/>
  <c r="C26" i="5" s="1"/>
  <c r="C28" i="5" s="1"/>
  <c r="C22" i="5" s="1"/>
  <c r="J47" i="16"/>
  <c r="J31" i="4" s="1"/>
  <c r="E24" i="2"/>
  <c r="F24" i="2"/>
  <c r="C24" i="2"/>
  <c r="O24" i="2" l="1"/>
  <c r="L31" i="4"/>
  <c r="N28" i="4"/>
  <c r="L28" i="4"/>
  <c r="M28" i="4"/>
  <c r="K28" i="4"/>
  <c r="I28" i="4"/>
  <c r="H28" i="4"/>
  <c r="G28" i="4"/>
  <c r="F31" i="4"/>
  <c r="D28" i="4"/>
  <c r="J28" i="4"/>
  <c r="F28" i="4" l="1"/>
  <c r="E31" i="4"/>
  <c r="E28" i="4"/>
  <c r="C31" i="4"/>
  <c r="D31" i="4"/>
  <c r="O30" i="5" l="1"/>
  <c r="O31" i="4"/>
</calcChain>
</file>

<file path=xl/comments1.xml><?xml version="1.0" encoding="utf-8"?>
<comments xmlns="http://schemas.openxmlformats.org/spreadsheetml/2006/main">
  <authors>
    <author>Klaukó Babett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hazai társfinanszírozási támogatási szerződés főoldalán szereplő Program megnevezése.
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A hazai társfinanszírozási támogatási szerződés főoldalán szereplő Szerződés száma.
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hazai társfinanszírozási támogatási szerződés főoldalán szereplő Projekt rövid címe.
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hazai társfinanszírozási támogatási szerződés főoldalán szereplő Kedvezményezett neve.
</t>
        </r>
      </text>
    </comment>
  </commentList>
</comments>
</file>

<file path=xl/comments10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</text>
    </comment>
  </commentList>
</comments>
</file>

<file path=xl/comments12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</text>
    </comment>
  </commentList>
</comments>
</file>

<file path=xl/comments14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</text>
    </comment>
  </commentList>
</comments>
</file>

<file path=xl/comments2.xml><?xml version="1.0" encoding="utf-8"?>
<comments xmlns="http://schemas.openxmlformats.org/spreadsheetml/2006/main">
  <authors>
    <author>Konczné Varga Anikó Klára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A szabadságra, betegszabadságra, táppénzre eső bérrel csökkentett összeg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Konczné Varga Anikó Klára</author>
  </authors>
  <commentList>
    <comment ref="B18" authorId="0" shapeId="0">
      <text>
        <r>
          <rPr>
            <sz val="9"/>
            <color indexed="81"/>
            <rFont val="Tahoma"/>
            <family val="2"/>
            <charset val="238"/>
          </rPr>
          <t xml:space="preserve">foglalkoztatási szerződés alapján meghatározott rendes napi munkaidő
</t>
        </r>
      </text>
    </comment>
  </commentList>
</comments>
</file>

<file path=xl/comments4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Konczné Varga Anikó Klára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az V. módszer esetén elegendő a projektre fordított napokat 1 -gyel jelölni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<sst xmlns="http://schemas.openxmlformats.org/spreadsheetml/2006/main" count="589" uniqueCount="142">
  <si>
    <t>szociális hozzájárulási adó</t>
  </si>
  <si>
    <t>november</t>
  </si>
  <si>
    <t>december</t>
  </si>
  <si>
    <t>október</t>
  </si>
  <si>
    <t>január</t>
  </si>
  <si>
    <t>február</t>
  </si>
  <si>
    <t>március</t>
  </si>
  <si>
    <t>személyi jövedelemadó</t>
  </si>
  <si>
    <t>Program</t>
  </si>
  <si>
    <t>Elszámolt személy neve:</t>
  </si>
  <si>
    <t>Év</t>
  </si>
  <si>
    <t>Hónap</t>
  </si>
  <si>
    <t>Munkaidő aránya (%)</t>
  </si>
  <si>
    <t>Jelentéstételi időszak</t>
  </si>
  <si>
    <t>április</t>
  </si>
  <si>
    <t>május</t>
  </si>
  <si>
    <t>június</t>
  </si>
  <si>
    <t>július</t>
  </si>
  <si>
    <t>augusztus</t>
  </si>
  <si>
    <t>szeptember</t>
  </si>
  <si>
    <t>egészségügyi hozzájárulás1</t>
  </si>
  <si>
    <t>egészségügyi hozzájárulás2</t>
  </si>
  <si>
    <t>adóalap kiegészítés</t>
  </si>
  <si>
    <t>Segédtábla személyi jellegű költségek elszámolásához</t>
  </si>
  <si>
    <t xml:space="preserve">   szociális hozzájárulási adó</t>
  </si>
  <si>
    <t>Összesen (Ft)</t>
  </si>
  <si>
    <t>A kék színnel megjelölt cellák kitöltése szükséges.</t>
  </si>
  <si>
    <t>Jelentés sorszáma</t>
  </si>
  <si>
    <t>Elszámolt személyenként kell, a projektben történő foglalkoztatás módjának megfelelő segédtáblát kitölteni.</t>
  </si>
  <si>
    <t>teljes munkaidős</t>
  </si>
  <si>
    <t>I</t>
  </si>
  <si>
    <t>II</t>
  </si>
  <si>
    <t>III</t>
  </si>
  <si>
    <t>IV</t>
  </si>
  <si>
    <t>Havi projektre fordított munkaidő (óra)</t>
  </si>
  <si>
    <t>részmunkaidős, havi szinten fix százalékban meghatározott munkaidővel</t>
  </si>
  <si>
    <t>részmunkaidős, változó havi munkaidő-ráfordítással</t>
  </si>
  <si>
    <t>óradíjas elszámolás</t>
  </si>
  <si>
    <t>szakképzési hozzájárulás</t>
  </si>
  <si>
    <t>Bruttó bér</t>
  </si>
  <si>
    <t>Munkabér óradíj
(munkaszerződés szerint)</t>
  </si>
  <si>
    <t>Elszámolható
személyi jellegű költség 
(Ft)</t>
  </si>
  <si>
    <t>Útmutató</t>
  </si>
  <si>
    <r>
      <t xml:space="preserve">Amennyiben több személy személyi jellegű költsége kerül elszámolásra a projekt keretein belül, úgy </t>
    </r>
    <r>
      <rPr>
        <b/>
        <sz val="10"/>
        <rFont val="Arial"/>
        <family val="2"/>
        <charset val="238"/>
      </rPr>
      <t>személyenként különálló táblázatokban (file-okban)</t>
    </r>
    <r>
      <rPr>
        <sz val="10"/>
        <rFont val="Arial"/>
        <family val="2"/>
        <charset val="238"/>
      </rPr>
      <t xml:space="preserve"> kérjük benyújtani a segédtáblát. A file-ok </t>
    </r>
    <r>
      <rPr>
        <i/>
        <sz val="10"/>
        <rFont val="Arial"/>
        <family val="2"/>
        <charset val="238"/>
      </rPr>
      <t>elnevezésében</t>
    </r>
    <r>
      <rPr>
        <sz val="10"/>
        <rFont val="Arial"/>
        <family val="2"/>
        <charset val="238"/>
      </rPr>
      <t xml:space="preserve"> mindenképp </t>
    </r>
    <r>
      <rPr>
        <i/>
        <sz val="10"/>
        <rFont val="Arial"/>
        <family val="2"/>
        <charset val="238"/>
      </rPr>
      <t>szerepeljen</t>
    </r>
    <r>
      <rPr>
        <sz val="10"/>
        <rFont val="Arial"/>
        <family val="2"/>
        <charset val="238"/>
      </rPr>
      <t xml:space="preserve"> az </t>
    </r>
    <r>
      <rPr>
        <i/>
        <sz val="10"/>
        <rFont val="Arial"/>
        <family val="2"/>
        <charset val="238"/>
      </rPr>
      <t>adott munkavállaló neve</t>
    </r>
    <r>
      <rPr>
        <sz val="10"/>
        <rFont val="Arial"/>
        <family val="2"/>
        <charset val="238"/>
      </rPr>
      <t>.</t>
    </r>
  </si>
  <si>
    <t>Projekt rövid címe (Acronym)</t>
  </si>
  <si>
    <t>Projektrész száma</t>
  </si>
  <si>
    <t>Alapadatok:</t>
  </si>
  <si>
    <t>ELSZÁMOLÁSI MÓDSZEREK:</t>
  </si>
  <si>
    <t>Munkaidő-nyilvántartó (timesheet) kitöltése:</t>
  </si>
  <si>
    <t>Elszámolt személy neve</t>
  </si>
  <si>
    <t>Nap</t>
  </si>
  <si>
    <t>Munkaidő-nyilvántartó (timesheet)</t>
  </si>
  <si>
    <t>csütörtök</t>
  </si>
  <si>
    <t>péntek</t>
  </si>
  <si>
    <t>szombat</t>
  </si>
  <si>
    <t>Ledolgozott óraszám</t>
  </si>
  <si>
    <t>Összesen</t>
  </si>
  <si>
    <t>óraszám</t>
  </si>
  <si>
    <t>Projektre fordított munkaidő</t>
  </si>
  <si>
    <t>Nem a projektre fordított munkaidő</t>
  </si>
  <si>
    <t>Elvégzett tevékenység leírása</t>
  </si>
  <si>
    <t>Dátum:</t>
  </si>
  <si>
    <t>Munkavállaló aláírása:</t>
  </si>
  <si>
    <t>Munkáltató aláírása:</t>
  </si>
  <si>
    <t>Bélyegző:</t>
  </si>
  <si>
    <r>
      <t xml:space="preserve">A </t>
    </r>
    <r>
      <rPr>
        <b/>
        <sz val="10"/>
        <rFont val="Arial"/>
        <family val="2"/>
        <charset val="238"/>
      </rPr>
      <t>szürke</t>
    </r>
    <r>
      <rPr>
        <sz val="10"/>
        <rFont val="Arial"/>
        <family val="2"/>
        <charset val="238"/>
      </rPr>
      <t xml:space="preserve"> és a </t>
    </r>
    <r>
      <rPr>
        <b/>
        <sz val="10"/>
        <rFont val="Arial"/>
        <family val="2"/>
        <charset val="238"/>
      </rPr>
      <t>narancssárga</t>
    </r>
    <r>
      <rPr>
        <sz val="10"/>
        <rFont val="Arial"/>
        <family val="2"/>
        <charset val="238"/>
      </rPr>
      <t xml:space="preserve"> cellák </t>
    </r>
    <r>
      <rPr>
        <b/>
        <sz val="10"/>
        <rFont val="Arial"/>
        <family val="2"/>
        <charset val="238"/>
      </rPr>
      <t>képleteket tartalmaznak</t>
    </r>
    <r>
      <rPr>
        <sz val="10"/>
        <rFont val="Arial"/>
        <family val="2"/>
        <charset val="238"/>
      </rPr>
      <t>, mely cellák egy része le van védve, tehát nem írható.</t>
    </r>
  </si>
  <si>
    <r>
      <t xml:space="preserve">Amennyiben indokolt, a szükséges mértékben </t>
    </r>
    <r>
      <rPr>
        <b/>
        <sz val="10"/>
        <rFont val="Arial"/>
        <family val="2"/>
        <charset val="238"/>
      </rPr>
      <t>módosítható a beképletezett, szürke cellák tartalma</t>
    </r>
    <r>
      <rPr>
        <sz val="10"/>
        <rFont val="Arial"/>
        <family val="2"/>
        <charset val="238"/>
      </rPr>
      <t xml:space="preserve"> (pl. szochó kedvezmény esetében), de ezekben az esetekben a </t>
    </r>
    <r>
      <rPr>
        <b/>
        <sz val="10"/>
        <rFont val="Arial"/>
        <family val="2"/>
        <charset val="238"/>
      </rPr>
      <t xml:space="preserve">módosításokat egyértelműen jelölni kell </t>
    </r>
    <r>
      <rPr>
        <sz val="10"/>
        <rFont val="Arial"/>
        <family val="2"/>
        <charset val="238"/>
      </rPr>
      <t>(</t>
    </r>
    <r>
      <rPr>
        <i/>
        <sz val="10"/>
        <rFont val="Arial"/>
        <family val="2"/>
        <charset val="238"/>
      </rPr>
      <t>pl. piros háttérszínnel</t>
    </r>
    <r>
      <rPr>
        <sz val="10"/>
        <rFont val="Arial"/>
        <family val="2"/>
        <charset val="238"/>
      </rPr>
      <t>)!</t>
    </r>
  </si>
  <si>
    <r>
      <t xml:space="preserve">Az elszámolni kívánt hónapok esetében az </t>
    </r>
    <r>
      <rPr>
        <b/>
        <sz val="10"/>
        <rFont val="Arial"/>
        <family val="2"/>
        <charset val="238"/>
      </rPr>
      <t>Év</t>
    </r>
    <r>
      <rPr>
        <sz val="10"/>
        <rFont val="Arial"/>
        <family val="2"/>
        <charset val="238"/>
      </rPr>
      <t xml:space="preserve"> és </t>
    </r>
    <r>
      <rPr>
        <b/>
        <sz val="10"/>
        <rFont val="Arial"/>
        <family val="2"/>
        <charset val="238"/>
      </rPr>
      <t>Hónap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cellák</t>
    </r>
    <r>
      <rPr>
        <sz val="10"/>
        <rFont val="Arial"/>
        <family val="2"/>
        <charset val="238"/>
      </rPr>
      <t xml:space="preserve"> mindenképpen </t>
    </r>
    <r>
      <rPr>
        <b/>
        <sz val="10"/>
        <rFont val="Arial"/>
        <family val="2"/>
        <charset val="238"/>
      </rPr>
      <t>töltendőek,</t>
    </r>
    <r>
      <rPr>
        <sz val="10"/>
        <rFont val="Arial"/>
        <family val="2"/>
        <charset val="238"/>
      </rPr>
      <t xml:space="preserve"> mert csak abban az esetben számol helyesen a tábla, ha ezek a cellák tartalmaznak adatokat.</t>
    </r>
  </si>
  <si>
    <r>
      <t xml:space="preserve">A munkaidő-nyilvántartó fejlécében az </t>
    </r>
    <r>
      <rPr>
        <i/>
        <sz val="10"/>
        <rFont val="Arial"/>
        <family val="2"/>
        <charset val="238"/>
      </rPr>
      <t>Év</t>
    </r>
    <r>
      <rPr>
        <sz val="10"/>
        <rFont val="Arial"/>
        <family val="2"/>
        <charset val="238"/>
      </rPr>
      <t xml:space="preserve"> és </t>
    </r>
    <r>
      <rPr>
        <i/>
        <sz val="10"/>
        <rFont val="Arial"/>
        <family val="2"/>
        <charset val="238"/>
      </rPr>
      <t>Hónap</t>
    </r>
    <r>
      <rPr>
        <sz val="10"/>
        <rFont val="Arial"/>
        <family val="2"/>
        <charset val="238"/>
      </rPr>
      <t xml:space="preserve"> cellákat kérjük kitölteni, az elszámolni kívánt évnek és hónapnak megfelelően.</t>
    </r>
  </si>
  <si>
    <r>
      <t xml:space="preserve">A </t>
    </r>
    <r>
      <rPr>
        <i/>
        <sz val="10"/>
        <rFont val="Arial"/>
        <family val="2"/>
        <charset val="238"/>
      </rPr>
      <t>Nap</t>
    </r>
    <r>
      <rPr>
        <sz val="10"/>
        <rFont val="Arial"/>
        <family val="2"/>
        <charset val="238"/>
      </rPr>
      <t xml:space="preserve"> oszlopban a kék cellában kérjük azt feltüntetni, hogy az adott nap a választott hónapban a hét melyik napjára esett.</t>
    </r>
  </si>
  <si>
    <t>Alulírott Projekt Kedvezményezett kijelentem, hogy ezen dokumentumon szerepeltetett adatok a valóságnak megfelelnek.</t>
  </si>
  <si>
    <t>&lt;Település&gt;&lt;Dátum&gt;</t>
  </si>
  <si>
    <t>aláírásra jogosult képviselő</t>
  </si>
  <si>
    <t>………………………………………………….</t>
  </si>
  <si>
    <t>Továbbá kijelentem, hogy a fent nevezett projektben dolgozó munkavállaló bérköltsége más EU-s/hazai forrásból nem kerül elszámolásra.</t>
  </si>
  <si>
    <t>PH.</t>
  </si>
  <si>
    <t>A kitöltött táblázatot Excel formátumban ÉS aláírva, lepecsételve szkennelve kérjük benyújtani!</t>
  </si>
  <si>
    <t>2019. II. félév</t>
  </si>
  <si>
    <t>2019. I. félév</t>
  </si>
  <si>
    <t>Munkabér napi díj
(munkaszerződés szerint)</t>
  </si>
  <si>
    <t>napi díjas elszámolás</t>
  </si>
  <si>
    <t>Továbbá kijelentem, hogy a fent nevezett munkavállaló projektben elszámolt bérköltsége más EU-s/hazai forrásból nem kerül elszámolásra.</t>
  </si>
  <si>
    <t>Havi projektre fordított munkaidő (nap)</t>
  </si>
  <si>
    <t xml:space="preserve">péntek </t>
  </si>
  <si>
    <t>V</t>
  </si>
  <si>
    <t>Magyar kedvezményezett neve</t>
  </si>
  <si>
    <t>Cafeteria segédlet:</t>
  </si>
  <si>
    <t>Cafeteria (béren kívüli juttatás; kedvezményes adózású) elemei:</t>
  </si>
  <si>
    <t xml:space="preserve">     SZÉP Kártya szálláshely</t>
  </si>
  <si>
    <t xml:space="preserve">     SZÉP Kártya vendéglátás</t>
  </si>
  <si>
    <t xml:space="preserve">     SZÉP Kártya szabadidő</t>
  </si>
  <si>
    <t>Cafeteria (jövedelemként adózó) elemei:</t>
  </si>
  <si>
    <t xml:space="preserve">     Munkahelyi étkezés</t>
  </si>
  <si>
    <t xml:space="preserve">     Helyi bérlet</t>
  </si>
  <si>
    <t xml:space="preserve">     Iskolakezdési támogatás</t>
  </si>
  <si>
    <t xml:space="preserve">     Készpénzben fizetett cafeteria (évi 100 000 Ft)</t>
  </si>
  <si>
    <t xml:space="preserve">     Sportrendezvényre szóló belépő/bérlet</t>
  </si>
  <si>
    <t xml:space="preserve">     Kulturális szolgáltatásra szóló belépő/bérlet</t>
  </si>
  <si>
    <t>Cafeteria (adómentes juttatás) elemei:</t>
  </si>
  <si>
    <t xml:space="preserve">     Óvodai, bölcsődei költség</t>
  </si>
  <si>
    <t>Cafeteria - egyes meghatározott juttatás - elemei az Szja tv. 70. § alapján.</t>
  </si>
  <si>
    <t>Cafeteria elemek és azok adójának tételes összefoglalása</t>
  </si>
  <si>
    <t>SZÉP Kártya szálláshely</t>
  </si>
  <si>
    <t>SZÉP Kártya vendéglátás</t>
  </si>
  <si>
    <t>SZÉP Kártya szabadidő</t>
  </si>
  <si>
    <t>Összesen:</t>
  </si>
  <si>
    <t xml:space="preserve">   személyi jövedelemadó</t>
  </si>
  <si>
    <t>Óvodai, bölcsődei költség</t>
  </si>
  <si>
    <t>Cafeteria juttatások összesen</t>
  </si>
  <si>
    <t>Cafeteria juttatások adója és járuléka összesen:</t>
  </si>
  <si>
    <t>Cafeteria juttatás + adója és járuléka összesen:</t>
  </si>
  <si>
    <t>Cafeteria juttatás+ adója és járuléka összesen</t>
  </si>
  <si>
    <t>Projektben elszámolható munkabér (cafeteria nélkül) összesen</t>
  </si>
  <si>
    <t>Cafeteria juttatás + adója és járuléka összesen</t>
  </si>
  <si>
    <t>Projektben elszámolható cafeteria</t>
  </si>
  <si>
    <t>staff</t>
  </si>
  <si>
    <t>Teljes napi munkaidő (óra)</t>
  </si>
  <si>
    <t>Óradíj számítás alapja (óra)</t>
  </si>
  <si>
    <r>
      <t xml:space="preserve">A </t>
    </r>
    <r>
      <rPr>
        <b/>
        <sz val="10"/>
        <color indexed="8"/>
        <rFont val="Arial"/>
        <family val="2"/>
        <charset val="238"/>
      </rPr>
      <t>III. módszer</t>
    </r>
    <r>
      <rPr>
        <sz val="10"/>
        <color indexed="8"/>
        <rFont val="Arial"/>
        <family val="2"/>
        <charset val="238"/>
      </rPr>
      <t xml:space="preserve"> esetén az elszámolni kívánt hónapok vonatkozásában a </t>
    </r>
    <r>
      <rPr>
        <b/>
        <sz val="10"/>
        <color indexed="8"/>
        <rFont val="Arial"/>
        <family val="2"/>
        <charset val="238"/>
      </rPr>
      <t>Teljes napi munkaidő (óra)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cella</t>
    </r>
    <r>
      <rPr>
        <sz val="10"/>
        <color indexed="8"/>
        <rFont val="Arial"/>
        <family val="2"/>
        <charset val="238"/>
      </rPr>
      <t xml:space="preserve"> mindenképp </t>
    </r>
    <r>
      <rPr>
        <b/>
        <sz val="10"/>
        <color indexed="8"/>
        <rFont val="Arial"/>
        <family val="2"/>
        <charset val="238"/>
      </rPr>
      <t>töltendő,</t>
    </r>
    <r>
      <rPr>
        <sz val="10"/>
        <color indexed="8"/>
        <rFont val="Arial"/>
        <family val="2"/>
        <charset val="238"/>
      </rPr>
      <t xml:space="preserve"> mert csak abban az esetben számol helyesen a tábla, ha ez a cella is tartalmaz adatot (az Év és a Hónap cellák mellett).</t>
    </r>
  </si>
  <si>
    <r>
      <t xml:space="preserve">A </t>
    </r>
    <r>
      <rPr>
        <i/>
        <sz val="10"/>
        <color indexed="8"/>
        <rFont val="Arial"/>
        <family val="2"/>
        <charset val="238"/>
      </rPr>
      <t>Teljes napi munkaidő (óra)</t>
    </r>
    <r>
      <rPr>
        <sz val="10"/>
        <color indexed="8"/>
        <rFont val="Arial"/>
        <family val="2"/>
        <charset val="238"/>
      </rPr>
      <t xml:space="preserve"> cellában kérjük a foglalkoztatási szerződés alapján meghatározott rendes napi munkaidőt beírni. Ez általában 8 óra, de lehet pl. napi 4 órás, 6 órás, vagy 12 órás foglalkoztatás is.</t>
    </r>
  </si>
  <si>
    <t>Munkaidő-nyilvántartó töltése a II, a  III., a IV. és az V. elszámolási módszer választása esetében szükséges.</t>
  </si>
  <si>
    <t>adóalap kiegészítés 2019- egyes meghatározott juttatás</t>
  </si>
  <si>
    <t>2020. I. félév</t>
  </si>
  <si>
    <t>2020. II. félév</t>
  </si>
  <si>
    <t xml:space="preserve">    Járványügyi szűrővizsgálat, védőoltás</t>
  </si>
  <si>
    <t xml:space="preserve">     Ajándékutalvány</t>
  </si>
  <si>
    <t xml:space="preserve">     Önkéntes nyugdíjbiztosító pénztárba fizetett munkáltatói hozzájárulás</t>
  </si>
  <si>
    <t xml:space="preserve">     Önkéntes egészségbiztosító pénztárba fizetett munkáltatói hozzájárulás</t>
  </si>
  <si>
    <r>
      <t>Ezen a munkalapon kérjük kitölteni a</t>
    </r>
    <r>
      <rPr>
        <i/>
        <sz val="10"/>
        <rFont val="Arial"/>
        <family val="2"/>
        <charset val="238"/>
      </rPr>
      <t xml:space="preserve"> projektrészre vonatkozó főbb információkat </t>
    </r>
    <r>
      <rPr>
        <sz val="10"/>
        <rFont val="Arial"/>
        <family val="2"/>
        <charset val="238"/>
      </rPr>
      <t>(a többi munkalap fejléce ez alapján automatikusan töltődik).
A Program, a Projektrész száma, a Projekt rövid címe (Acronym) és a Magyar kedvezményezett neve cellákat a hazai társfinanszírozási szerődés főoldalán szereplő adatok alapján szükséges kitölteni.</t>
    </r>
  </si>
  <si>
    <t>Havi összes ledolgozott munkaidő</t>
  </si>
  <si>
    <t>Iskolarendszerű képzés támogatása</t>
  </si>
  <si>
    <t xml:space="preserve">     Iskolarendszerű képzés támogatása</t>
  </si>
  <si>
    <t>Egyéb</t>
  </si>
  <si>
    <t xml:space="preserve">Havi összes ledolgozott munkaidő (óra) </t>
  </si>
  <si>
    <t xml:space="preserve">Havi összes ledolgozott munkaidő (nap) </t>
  </si>
  <si>
    <t>Amennyiben a munkavállaló az adott hónapban szabadságot vesz igénybe és/vagy egyéb okból mentesül a munkavégzési kötelezettség alól (pl. betegszabadság, táppénz, stb.), akkor azt a 'Nem a projektre fordított munkaidő' oszlopban szükséges feltüntetni, az óraszámok megadása nélkül</t>
  </si>
  <si>
    <t>Az utolsó oszlopban a 'Havi ledolgozott munkaidő' a munkanapokra eső ledolgozott óraszámokat foglalja magába. Ez a cella képletezve van, a projektre és a nem projektre fordított munkaórák összegét tartalmazza.</t>
  </si>
  <si>
    <t>Cafeteria 2023</t>
  </si>
  <si>
    <t xml:space="preserve">     Önkéntes pénztári befizetések</t>
  </si>
  <si>
    <t xml:space="preserve">    Rezsiátalány otthoni munkavégzéshez kapcsolódóan</t>
  </si>
  <si>
    <t xml:space="preserve">    Kerékpár használatbaadása</t>
  </si>
  <si>
    <t xml:space="preserve">    Közösségi autómegosztás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</si>
</sst>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Ft&quot;"/>
    <numFmt numFmtId="165" formatCode="0.0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0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D9D9D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0" fillId="0" borderId="0"/>
  </cellStyleXfs>
  <cellXfs count="313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1" xfId="0" applyFill="1" applyBorder="1"/>
    <xf numFmtId="0" fontId="0" fillId="0" borderId="2" xfId="0" applyFill="1" applyBorder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center"/>
    </xf>
    <xf numFmtId="164" fontId="0" fillId="3" borderId="4" xfId="0" applyNumberFormat="1" applyFont="1" applyFill="1" applyBorder="1" applyAlignment="1" applyProtection="1">
      <alignment horizontal="center"/>
    </xf>
    <xf numFmtId="164" fontId="3" fillId="4" borderId="5" xfId="0" applyNumberFormat="1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9" xfId="0" applyFont="1" applyFill="1" applyBorder="1" applyAlignment="1" applyProtection="1">
      <alignment horizontal="center"/>
    </xf>
    <xf numFmtId="164" fontId="0" fillId="5" borderId="10" xfId="0" applyNumberFormat="1" applyFont="1" applyFill="1" applyBorder="1" applyAlignment="1" applyProtection="1">
      <alignment horizontal="center"/>
      <protection locked="0"/>
    </xf>
    <xf numFmtId="164" fontId="0" fillId="5" borderId="11" xfId="0" applyNumberFormat="1" applyFont="1" applyFill="1" applyBorder="1" applyAlignment="1" applyProtection="1">
      <alignment horizontal="center"/>
      <protection locked="0"/>
    </xf>
    <xf numFmtId="164" fontId="0" fillId="3" borderId="12" xfId="0" applyNumberFormat="1" applyFont="1" applyFill="1" applyBorder="1" applyAlignment="1" applyProtection="1">
      <alignment horizontal="center"/>
    </xf>
    <xf numFmtId="164" fontId="0" fillId="3" borderId="8" xfId="0" applyNumberFormat="1" applyFont="1" applyFill="1" applyBorder="1" applyAlignment="1" applyProtection="1">
      <alignment horizontal="center"/>
    </xf>
    <xf numFmtId="164" fontId="0" fillId="3" borderId="9" xfId="0" applyNumberFormat="1" applyFont="1" applyFill="1" applyBorder="1" applyAlignment="1" applyProtection="1">
      <alignment horizontal="center"/>
    </xf>
    <xf numFmtId="10" fontId="6" fillId="5" borderId="13" xfId="1" applyNumberFormat="1" applyFont="1" applyFill="1" applyBorder="1" applyAlignment="1" applyProtection="1">
      <alignment horizontal="center"/>
      <protection locked="0"/>
    </xf>
    <xf numFmtId="10" fontId="6" fillId="5" borderId="14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14" fillId="0" borderId="0" xfId="0" applyFont="1" applyAlignment="1">
      <alignment horizontal="justify" vertical="center" wrapText="1"/>
    </xf>
    <xf numFmtId="0" fontId="0" fillId="5" borderId="10" xfId="0" applyFont="1" applyFill="1" applyBorder="1" applyAlignment="1" applyProtection="1">
      <alignment horizontal="center"/>
      <protection locked="0"/>
    </xf>
    <xf numFmtId="164" fontId="3" fillId="3" borderId="13" xfId="0" applyNumberFormat="1" applyFont="1" applyFill="1" applyBorder="1" applyAlignment="1" applyProtection="1">
      <alignment horizontal="center"/>
    </xf>
    <xf numFmtId="0" fontId="15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Fill="1"/>
    <xf numFmtId="0" fontId="3" fillId="3" borderId="6" xfId="0" applyFont="1" applyFill="1" applyBorder="1" applyAlignment="1" applyProtection="1">
      <alignment horizontal="left" vertical="top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wrapText="1"/>
    </xf>
    <xf numFmtId="0" fontId="0" fillId="0" borderId="0" xfId="0" applyFill="1" applyProtection="1"/>
    <xf numFmtId="0" fontId="2" fillId="0" borderId="0" xfId="0" applyFont="1" applyFill="1" applyProtection="1"/>
    <xf numFmtId="0" fontId="3" fillId="0" borderId="0" xfId="0" applyFont="1" applyAlignment="1" applyProtection="1">
      <alignment horizontal="center"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 wrapText="1"/>
    </xf>
    <xf numFmtId="0" fontId="0" fillId="0" borderId="18" xfId="0" applyFont="1" applyBorder="1" applyAlignment="1">
      <alignment wrapText="1"/>
    </xf>
    <xf numFmtId="0" fontId="0" fillId="0" borderId="0" xfId="0" applyFont="1"/>
    <xf numFmtId="0" fontId="0" fillId="0" borderId="19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 applyProtection="1">
      <alignment wrapText="1"/>
      <protection locked="0"/>
    </xf>
    <xf numFmtId="0" fontId="0" fillId="0" borderId="0" xfId="0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5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165" fontId="0" fillId="0" borderId="20" xfId="0" applyNumberFormat="1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top" wrapText="1"/>
      <protection locked="0"/>
    </xf>
    <xf numFmtId="165" fontId="13" fillId="3" borderId="4" xfId="0" applyNumberFormat="1" applyFont="1" applyFill="1" applyBorder="1" applyAlignment="1">
      <alignment horizontal="center" vertical="center" wrapText="1"/>
    </xf>
    <xf numFmtId="165" fontId="0" fillId="5" borderId="4" xfId="0" applyNumberFormat="1" applyFont="1" applyFill="1" applyBorder="1" applyAlignment="1" applyProtection="1">
      <alignment horizontal="center"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65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3" fillId="5" borderId="4" xfId="0" applyFont="1" applyFill="1" applyBorder="1" applyAlignment="1" applyProtection="1">
      <alignment wrapText="1"/>
    </xf>
    <xf numFmtId="0" fontId="0" fillId="3" borderId="4" xfId="0" applyFont="1" applyFill="1" applyBorder="1" applyAlignment="1" applyProtection="1">
      <alignment wrapText="1"/>
    </xf>
    <xf numFmtId="0" fontId="0" fillId="7" borderId="4" xfId="0" applyFont="1" applyFill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  <xf numFmtId="0" fontId="0" fillId="0" borderId="17" xfId="0" applyFont="1" applyBorder="1" applyProtection="1"/>
    <xf numFmtId="0" fontId="3" fillId="0" borderId="22" xfId="0" applyFont="1" applyBorder="1" applyAlignment="1" applyProtection="1">
      <alignment horizont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justify" vertical="center" wrapText="1"/>
    </xf>
    <xf numFmtId="0" fontId="0" fillId="0" borderId="0" xfId="0" applyFont="1" applyBorder="1" applyAlignment="1" applyProtection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10" fillId="3" borderId="25" xfId="0" applyFont="1" applyFill="1" applyBorder="1" applyAlignment="1">
      <alignment wrapText="1"/>
    </xf>
    <xf numFmtId="165" fontId="13" fillId="3" borderId="12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 applyProtection="1">
      <alignment horizontal="center" vertical="top" wrapText="1"/>
      <protection locked="0"/>
    </xf>
    <xf numFmtId="165" fontId="0" fillId="3" borderId="27" xfId="0" applyNumberFormat="1" applyFont="1" applyFill="1" applyBorder="1" applyAlignment="1" applyProtection="1">
      <alignment horizontal="center" vertical="center" wrapText="1"/>
      <protection hidden="1"/>
    </xf>
    <xf numFmtId="165" fontId="12" fillId="3" borderId="8" xfId="0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wrapText="1"/>
    </xf>
    <xf numFmtId="0" fontId="0" fillId="3" borderId="28" xfId="0" applyFont="1" applyFill="1" applyBorder="1" applyAlignment="1">
      <alignment wrapText="1"/>
    </xf>
    <xf numFmtId="165" fontId="12" fillId="3" borderId="9" xfId="0" applyNumberFormat="1" applyFont="1" applyFill="1" applyBorder="1" applyAlignment="1">
      <alignment horizontal="center" wrapText="1"/>
    </xf>
    <xf numFmtId="0" fontId="0" fillId="0" borderId="0" xfId="0" applyFont="1" applyAlignment="1" applyProtection="1">
      <alignment horizontal="center"/>
    </xf>
    <xf numFmtId="0" fontId="0" fillId="2" borderId="4" xfId="0" applyFill="1" applyBorder="1"/>
    <xf numFmtId="0" fontId="0" fillId="9" borderId="4" xfId="0" applyFill="1" applyBorder="1"/>
    <xf numFmtId="0" fontId="18" fillId="0" borderId="0" xfId="0" applyFont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left" vertical="top"/>
    </xf>
    <xf numFmtId="0" fontId="3" fillId="6" borderId="15" xfId="0" applyFont="1" applyFill="1" applyBorder="1" applyAlignment="1" applyProtection="1">
      <alignment horizontal="left" vertical="top"/>
    </xf>
    <xf numFmtId="0" fontId="3" fillId="6" borderId="15" xfId="0" applyFont="1" applyFill="1" applyBorder="1" applyAlignment="1" applyProtection="1">
      <alignment horizontal="left" vertical="top" wrapText="1"/>
    </xf>
    <xf numFmtId="0" fontId="3" fillId="6" borderId="7" xfId="0" applyFont="1" applyFill="1" applyBorder="1" applyAlignment="1" applyProtection="1">
      <alignment horizontal="left" vertical="top" wrapText="1"/>
    </xf>
    <xf numFmtId="0" fontId="3" fillId="6" borderId="16" xfId="0" applyFont="1" applyFill="1" applyBorder="1" applyAlignment="1" applyProtection="1">
      <alignment horizontal="left" vertical="top" wrapText="1"/>
    </xf>
    <xf numFmtId="164" fontId="0" fillId="5" borderId="10" xfId="0" applyNumberFormat="1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</xf>
    <xf numFmtId="0" fontId="0" fillId="5" borderId="47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wrapText="1"/>
    </xf>
    <xf numFmtId="0" fontId="0" fillId="0" borderId="4" xfId="0" applyFill="1" applyBorder="1" applyAlignment="1" applyProtection="1">
      <alignment wrapText="1"/>
    </xf>
    <xf numFmtId="2" fontId="6" fillId="3" borderId="10" xfId="1" applyNumberFormat="1" applyFont="1" applyFill="1" applyBorder="1" applyAlignment="1" applyProtection="1">
      <alignment horizontal="center"/>
    </xf>
    <xf numFmtId="2" fontId="6" fillId="3" borderId="11" xfId="1" applyNumberFormat="1" applyFont="1" applyFill="1" applyBorder="1" applyAlignment="1" applyProtection="1">
      <alignment horizontal="center"/>
    </xf>
    <xf numFmtId="2" fontId="6" fillId="3" borderId="9" xfId="1" applyNumberFormat="1" applyFont="1" applyFill="1" applyBorder="1" applyAlignment="1" applyProtection="1">
      <alignment horizontal="center"/>
    </xf>
    <xf numFmtId="2" fontId="6" fillId="3" borderId="8" xfId="1" applyNumberFormat="1" applyFont="1" applyFill="1" applyBorder="1" applyAlignment="1" applyProtection="1">
      <alignment horizontal="center"/>
    </xf>
    <xf numFmtId="10" fontId="6" fillId="3" borderId="13" xfId="1" applyNumberFormat="1" applyFont="1" applyFill="1" applyBorder="1" applyAlignment="1" applyProtection="1">
      <alignment horizontal="center"/>
    </xf>
    <xf numFmtId="10" fontId="6" fillId="3" borderId="14" xfId="1" applyNumberFormat="1" applyFont="1" applyFill="1" applyBorder="1" applyAlignment="1" applyProtection="1">
      <alignment horizontal="center"/>
    </xf>
    <xf numFmtId="0" fontId="0" fillId="9" borderId="4" xfId="0" applyFont="1" applyFill="1" applyBorder="1" applyAlignment="1" applyProtection="1">
      <alignment wrapText="1"/>
    </xf>
    <xf numFmtId="0" fontId="3" fillId="0" borderId="4" xfId="0" applyFont="1" applyFill="1" applyBorder="1" applyAlignment="1" applyProtection="1">
      <alignment wrapText="1"/>
    </xf>
    <xf numFmtId="0" fontId="0" fillId="0" borderId="1" xfId="0" applyFont="1" applyFill="1" applyBorder="1" applyAlignment="1" applyProtection="1">
      <alignment wrapText="1"/>
    </xf>
    <xf numFmtId="0" fontId="0" fillId="0" borderId="2" xfId="0" applyFont="1" applyFill="1" applyBorder="1" applyProtection="1"/>
    <xf numFmtId="0" fontId="0" fillId="0" borderId="0" xfId="0" applyNumberFormat="1" applyProtection="1"/>
    <xf numFmtId="0" fontId="9" fillId="0" borderId="0" xfId="2" applyNumberFormat="1" applyFont="1" applyFill="1" applyBorder="1" applyProtection="1"/>
    <xf numFmtId="0" fontId="3" fillId="6" borderId="6" xfId="0" applyNumberFormat="1" applyFont="1" applyFill="1" applyBorder="1" applyAlignment="1" applyProtection="1">
      <alignment horizontal="left" vertical="top"/>
    </xf>
    <xf numFmtId="0" fontId="3" fillId="6" borderId="15" xfId="0" applyNumberFormat="1" applyFont="1" applyFill="1" applyBorder="1" applyAlignment="1" applyProtection="1">
      <alignment horizontal="left" vertical="top"/>
    </xf>
    <xf numFmtId="0" fontId="3" fillId="6" borderId="15" xfId="0" applyNumberFormat="1" applyFont="1" applyFill="1" applyBorder="1" applyAlignment="1" applyProtection="1">
      <alignment horizontal="left" vertical="top" wrapText="1"/>
    </xf>
    <xf numFmtId="0" fontId="3" fillId="6" borderId="7" xfId="0" applyNumberFormat="1" applyFont="1" applyFill="1" applyBorder="1" applyAlignment="1" applyProtection="1">
      <alignment horizontal="left" vertical="top" wrapText="1"/>
    </xf>
    <xf numFmtId="0" fontId="3" fillId="11" borderId="16" xfId="2" applyNumberFormat="1" applyFont="1" applyFill="1" applyBorder="1" applyAlignment="1" applyProtection="1">
      <alignment horizontal="center"/>
    </xf>
    <xf numFmtId="0" fontId="16" fillId="0" borderId="6" xfId="2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6" fillId="0" borderId="26" xfId="2" applyNumberFormat="1" applyFont="1" applyFill="1" applyBorder="1" applyAlignment="1" applyProtection="1">
      <alignment horizontal="right" vertical="center"/>
    </xf>
    <xf numFmtId="0" fontId="16" fillId="0" borderId="6" xfId="2" applyNumberFormat="1" applyFont="1" applyFill="1" applyBorder="1" applyAlignment="1" applyProtection="1">
      <alignment vertical="center"/>
    </xf>
    <xf numFmtId="0" fontId="0" fillId="0" borderId="25" xfId="0" applyBorder="1"/>
    <xf numFmtId="0" fontId="14" fillId="11" borderId="15" xfId="2" applyNumberFormat="1" applyFont="1" applyFill="1" applyBorder="1" applyAlignment="1" applyProtection="1">
      <alignment horizontal="right"/>
    </xf>
    <xf numFmtId="0" fontId="14" fillId="12" borderId="10" xfId="2" applyNumberFormat="1" applyFont="1" applyFill="1" applyBorder="1" applyProtection="1">
      <protection locked="0"/>
    </xf>
    <xf numFmtId="0" fontId="14" fillId="12" borderId="11" xfId="2" applyNumberFormat="1" applyFont="1" applyFill="1" applyBorder="1" applyProtection="1">
      <protection locked="0"/>
    </xf>
    <xf numFmtId="0" fontId="14" fillId="12" borderId="4" xfId="2" applyNumberFormat="1" applyFont="1" applyFill="1" applyBorder="1" applyProtection="1">
      <protection locked="0"/>
    </xf>
    <xf numFmtId="0" fontId="14" fillId="12" borderId="12" xfId="2" applyNumberFormat="1" applyFont="1" applyFill="1" applyBorder="1" applyProtection="1">
      <protection locked="0"/>
    </xf>
    <xf numFmtId="0" fontId="14" fillId="12" borderId="1" xfId="2" applyNumberFormat="1" applyFont="1" applyFill="1" applyBorder="1" applyProtection="1">
      <protection locked="0"/>
    </xf>
    <xf numFmtId="0" fontId="14" fillId="12" borderId="27" xfId="2" applyNumberFormat="1" applyFont="1" applyFill="1" applyBorder="1" applyProtection="1">
      <protection locked="0"/>
    </xf>
    <xf numFmtId="0" fontId="16" fillId="11" borderId="15" xfId="2" applyNumberFormat="1" applyFont="1" applyFill="1" applyBorder="1" applyAlignment="1" applyProtection="1">
      <alignment horizontal="right" shrinkToFit="1"/>
    </xf>
    <xf numFmtId="0" fontId="14" fillId="11" borderId="4" xfId="2" applyNumberFormat="1" applyFont="1" applyFill="1" applyBorder="1" applyProtection="1"/>
    <xf numFmtId="0" fontId="1" fillId="11" borderId="15" xfId="0" applyNumberFormat="1" applyFont="1" applyFill="1" applyBorder="1" applyAlignment="1" applyProtection="1">
      <alignment horizontal="right" vertical="top"/>
    </xf>
    <xf numFmtId="0" fontId="14" fillId="11" borderId="8" xfId="2" applyNumberFormat="1" applyFont="1" applyFill="1" applyBorder="1" applyProtection="1"/>
    <xf numFmtId="0" fontId="16" fillId="13" borderId="6" xfId="2" applyNumberFormat="1" applyFont="1" applyFill="1" applyBorder="1" applyAlignment="1" applyProtection="1">
      <alignment horizontal="left" shrinkToFit="1"/>
    </xf>
    <xf numFmtId="0" fontId="16" fillId="11" borderId="15" xfId="2" applyNumberFormat="1" applyFont="1" applyFill="1" applyBorder="1" applyAlignment="1" applyProtection="1">
      <alignment horizontal="right"/>
    </xf>
    <xf numFmtId="0" fontId="0" fillId="11" borderId="15" xfId="0" applyNumberFormat="1" applyFont="1" applyFill="1" applyBorder="1" applyAlignment="1" applyProtection="1">
      <alignment horizontal="right" vertical="top"/>
    </xf>
    <xf numFmtId="0" fontId="16" fillId="13" borderId="40" xfId="2" applyNumberFormat="1" applyFont="1" applyFill="1" applyBorder="1" applyAlignment="1" applyProtection="1">
      <alignment horizontal="left" shrinkToFit="1"/>
    </xf>
    <xf numFmtId="0" fontId="0" fillId="0" borderId="48" xfId="0" applyBorder="1"/>
    <xf numFmtId="0" fontId="16" fillId="11" borderId="7" xfId="2" applyNumberFormat="1" applyFont="1" applyFill="1" applyBorder="1" applyAlignment="1" applyProtection="1">
      <alignment horizontal="right"/>
    </xf>
    <xf numFmtId="0" fontId="21" fillId="11" borderId="50" xfId="2" applyNumberFormat="1" applyFont="1" applyFill="1" applyBorder="1" applyAlignment="1" applyProtection="1">
      <alignment horizontal="left" vertical="center"/>
    </xf>
    <xf numFmtId="0" fontId="22" fillId="11" borderId="51" xfId="2" applyNumberFormat="1" applyFont="1" applyFill="1" applyBorder="1" applyProtection="1"/>
    <xf numFmtId="0" fontId="21" fillId="11" borderId="50" xfId="2" applyNumberFormat="1" applyFont="1" applyFill="1" applyBorder="1" applyAlignment="1" applyProtection="1">
      <alignment horizontal="left" wrapText="1"/>
    </xf>
    <xf numFmtId="0" fontId="21" fillId="14" borderId="16" xfId="2" applyNumberFormat="1" applyFont="1" applyFill="1" applyBorder="1" applyAlignment="1" applyProtection="1">
      <alignment horizontal="left"/>
    </xf>
    <xf numFmtId="0" fontId="21" fillId="14" borderId="13" xfId="2" applyNumberFormat="1" applyFont="1" applyFill="1" applyBorder="1" applyProtection="1"/>
    <xf numFmtId="0" fontId="21" fillId="14" borderId="14" xfId="2" applyNumberFormat="1" applyFont="1" applyFill="1" applyBorder="1" applyProtection="1"/>
    <xf numFmtId="0" fontId="0" fillId="0" borderId="0" xfId="0" applyNumberFormat="1" applyFont="1" applyFill="1" applyBorder="1" applyProtection="1">
      <protection locked="0"/>
    </xf>
    <xf numFmtId="0" fontId="23" fillId="0" borderId="0" xfId="2" applyNumberFormat="1" applyFont="1" applyFill="1" applyBorder="1" applyProtection="1">
      <protection locked="0"/>
    </xf>
    <xf numFmtId="0" fontId="0" fillId="0" borderId="0" xfId="0" applyNumberFormat="1" applyFont="1" applyFill="1" applyBorder="1" applyAlignment="1" applyProtection="1">
      <protection locked="0"/>
    </xf>
    <xf numFmtId="0" fontId="0" fillId="0" borderId="0" xfId="0" applyNumberFormat="1" applyProtection="1">
      <protection locked="0"/>
    </xf>
    <xf numFmtId="0" fontId="3" fillId="15" borderId="0" xfId="0" applyNumberFormat="1" applyFont="1" applyFill="1" applyBorder="1" applyAlignment="1" applyProtection="1">
      <alignment horizontal="left" vertical="top" wrapText="1"/>
    </xf>
    <xf numFmtId="0" fontId="3" fillId="9" borderId="0" xfId="0" applyFont="1" applyFill="1" applyBorder="1" applyAlignment="1">
      <alignment horizontal="left" vertical="top"/>
    </xf>
    <xf numFmtId="0" fontId="3" fillId="16" borderId="41" xfId="2" applyNumberFormat="1" applyFont="1" applyFill="1" applyBorder="1" applyAlignment="1" applyProtection="1">
      <alignment horizontal="center"/>
    </xf>
    <xf numFmtId="0" fontId="3" fillId="16" borderId="42" xfId="2" applyNumberFormat="1" applyFont="1" applyFill="1" applyBorder="1" applyAlignment="1" applyProtection="1">
      <alignment horizontal="center" wrapText="1"/>
    </xf>
    <xf numFmtId="0" fontId="0" fillId="0" borderId="28" xfId="0" applyBorder="1"/>
    <xf numFmtId="164" fontId="0" fillId="3" borderId="1" xfId="0" applyNumberFormat="1" applyFont="1" applyFill="1" applyBorder="1" applyAlignment="1" applyProtection="1">
      <alignment horizontal="center"/>
    </xf>
    <xf numFmtId="164" fontId="0" fillId="3" borderId="27" xfId="0" applyNumberFormat="1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3" borderId="15" xfId="0" applyFont="1" applyFill="1" applyBorder="1" applyAlignment="1" applyProtection="1">
      <alignment horizontal="center" wrapText="1"/>
    </xf>
    <xf numFmtId="2" fontId="6" fillId="3" borderId="4" xfId="1" applyNumberFormat="1" applyFont="1" applyFill="1" applyBorder="1" applyAlignment="1" applyProtection="1">
      <alignment horizontal="center"/>
    </xf>
    <xf numFmtId="2" fontId="6" fillId="3" borderId="12" xfId="1" applyNumberFormat="1" applyFont="1" applyFill="1" applyBorder="1" applyAlignment="1" applyProtection="1">
      <alignment horizontal="center"/>
    </xf>
    <xf numFmtId="0" fontId="22" fillId="11" borderId="52" xfId="2" applyNumberFormat="1" applyFont="1" applyFill="1" applyBorder="1" applyProtection="1"/>
    <xf numFmtId="10" fontId="6" fillId="3" borderId="8" xfId="1" applyNumberFormat="1" applyFont="1" applyFill="1" applyBorder="1" applyAlignment="1" applyProtection="1">
      <alignment horizontal="center"/>
    </xf>
    <xf numFmtId="10" fontId="6" fillId="3" borderId="9" xfId="1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3" borderId="15" xfId="0" applyFont="1" applyFill="1" applyBorder="1" applyAlignment="1" applyProtection="1">
      <alignment horizontal="right" vertical="top" wrapText="1"/>
    </xf>
    <xf numFmtId="0" fontId="3" fillId="3" borderId="26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16" xfId="0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3" fillId="3" borderId="16" xfId="0" applyFont="1" applyFill="1" applyBorder="1" applyAlignment="1" applyProtection="1">
      <alignment horizontal="center" wrapText="1"/>
    </xf>
    <xf numFmtId="0" fontId="3" fillId="3" borderId="26" xfId="0" applyFont="1" applyFill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center" wrapText="1"/>
    </xf>
    <xf numFmtId="0" fontId="3" fillId="9" borderId="0" xfId="0" applyFont="1" applyFill="1" applyBorder="1" applyAlignment="1" applyProtection="1">
      <alignment horizontal="center"/>
    </xf>
    <xf numFmtId="0" fontId="0" fillId="9" borderId="0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left" vertical="top" wrapText="1"/>
    </xf>
    <xf numFmtId="1" fontId="0" fillId="5" borderId="13" xfId="0" applyNumberFormat="1" applyFont="1" applyFill="1" applyBorder="1" applyAlignment="1" applyProtection="1">
      <alignment horizontal="center"/>
      <protection locked="0"/>
    </xf>
    <xf numFmtId="1" fontId="0" fillId="5" borderId="14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0" fillId="9" borderId="4" xfId="0" applyFill="1" applyBorder="1" applyAlignment="1" applyProtection="1">
      <alignment wrapText="1"/>
    </xf>
    <xf numFmtId="0" fontId="0" fillId="9" borderId="1" xfId="0" applyFill="1" applyBorder="1" applyAlignment="1" applyProtection="1">
      <alignment wrapText="1"/>
    </xf>
    <xf numFmtId="0" fontId="0" fillId="0" borderId="3" xfId="0" applyFont="1" applyFill="1" applyBorder="1" applyProtection="1"/>
    <xf numFmtId="0" fontId="16" fillId="9" borderId="49" xfId="2" applyNumberFormat="1" applyFont="1" applyFill="1" applyBorder="1" applyAlignment="1" applyProtection="1">
      <alignment horizontal="left" wrapText="1"/>
    </xf>
    <xf numFmtId="0" fontId="0" fillId="9" borderId="48" xfId="0" applyFill="1" applyBorder="1"/>
    <xf numFmtId="0" fontId="0" fillId="9" borderId="0" xfId="0" applyFill="1"/>
    <xf numFmtId="0" fontId="16" fillId="9" borderId="4" xfId="2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0" fillId="2" borderId="4" xfId="0" applyFont="1" applyFill="1" applyBorder="1"/>
    <xf numFmtId="0" fontId="0" fillId="9" borderId="2" xfId="0" applyFill="1" applyBorder="1" applyAlignment="1" applyProtection="1">
      <alignment wrapText="1"/>
    </xf>
    <xf numFmtId="0" fontId="0" fillId="9" borderId="2" xfId="0" applyFont="1" applyFill="1" applyBorder="1" applyAlignment="1" applyProtection="1">
      <alignment wrapText="1"/>
    </xf>
    <xf numFmtId="0" fontId="1" fillId="11" borderId="4" xfId="2" applyNumberFormat="1" applyFont="1" applyFill="1" applyBorder="1" applyProtection="1"/>
    <xf numFmtId="0" fontId="0" fillId="0" borderId="4" xfId="0" applyBorder="1"/>
    <xf numFmtId="0" fontId="13" fillId="3" borderId="11" xfId="0" applyFont="1" applyFill="1" applyBorder="1" applyAlignment="1">
      <alignment horizontal="center" wrapText="1"/>
    </xf>
    <xf numFmtId="0" fontId="14" fillId="16" borderId="53" xfId="2" applyNumberFormat="1" applyFont="1" applyFill="1" applyBorder="1" applyAlignment="1" applyProtection="1">
      <alignment horizontal="left"/>
    </xf>
    <xf numFmtId="0" fontId="0" fillId="9" borderId="3" xfId="0" applyFill="1" applyBorder="1" applyAlignment="1" applyProtection="1">
      <alignment wrapText="1"/>
    </xf>
    <xf numFmtId="0" fontId="3" fillId="5" borderId="13" xfId="0" applyFont="1" applyFill="1" applyBorder="1" applyAlignment="1">
      <alignment horizontal="left" vertical="top"/>
    </xf>
    <xf numFmtId="0" fontId="3" fillId="5" borderId="14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/>
    </xf>
    <xf numFmtId="0" fontId="3" fillId="5" borderId="29" xfId="0" applyFont="1" applyFill="1" applyBorder="1" applyAlignment="1">
      <alignment horizontal="left" vertical="top" shrinkToFit="1"/>
    </xf>
    <xf numFmtId="0" fontId="3" fillId="5" borderId="30" xfId="0" applyFont="1" applyFill="1" applyBorder="1" applyAlignment="1">
      <alignment horizontal="left" vertical="top" shrinkToFit="1"/>
    </xf>
    <xf numFmtId="0" fontId="3" fillId="5" borderId="31" xfId="0" applyFont="1" applyFill="1" applyBorder="1" applyAlignment="1">
      <alignment horizontal="left" vertical="top" shrinkToFit="1"/>
    </xf>
    <xf numFmtId="49" fontId="3" fillId="5" borderId="8" xfId="0" applyNumberFormat="1" applyFont="1" applyFill="1" applyBorder="1" applyAlignment="1">
      <alignment horizontal="left" vertical="top"/>
    </xf>
    <xf numFmtId="49" fontId="3" fillId="5" borderId="9" xfId="0" applyNumberFormat="1" applyFont="1" applyFill="1" applyBorder="1" applyAlignment="1">
      <alignment horizontal="left" vertical="top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3" fillId="6" borderId="32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left" vertical="top"/>
    </xf>
    <xf numFmtId="0" fontId="3" fillId="3" borderId="11" xfId="0" applyFont="1" applyFill="1" applyBorder="1" applyAlignment="1" applyProtection="1">
      <alignment horizontal="left" vertical="top"/>
    </xf>
    <xf numFmtId="0" fontId="3" fillId="3" borderId="4" xfId="0" applyFont="1" applyFill="1" applyBorder="1" applyAlignment="1" applyProtection="1">
      <alignment horizontal="left" vertical="top"/>
    </xf>
    <xf numFmtId="0" fontId="3" fillId="3" borderId="12" xfId="0" applyFont="1" applyFill="1" applyBorder="1" applyAlignment="1" applyProtection="1">
      <alignment horizontal="left" vertical="top"/>
    </xf>
    <xf numFmtId="0" fontId="17" fillId="6" borderId="32" xfId="0" applyFont="1" applyFill="1" applyBorder="1" applyAlignment="1" applyProtection="1">
      <alignment horizontal="center" vertical="center" wrapText="1"/>
    </xf>
    <xf numFmtId="49" fontId="3" fillId="3" borderId="8" xfId="0" applyNumberFormat="1" applyFont="1" applyFill="1" applyBorder="1" applyAlignment="1" applyProtection="1">
      <alignment horizontal="left" vertical="top"/>
    </xf>
    <xf numFmtId="49" fontId="3" fillId="3" borderId="9" xfId="0" applyNumberFormat="1" applyFont="1" applyFill="1" applyBorder="1" applyAlignment="1" applyProtection="1">
      <alignment horizontal="left" vertical="top"/>
    </xf>
    <xf numFmtId="0" fontId="3" fillId="3" borderId="13" xfId="0" applyFont="1" applyFill="1" applyBorder="1" applyAlignment="1" applyProtection="1">
      <alignment horizontal="left" vertical="top"/>
    </xf>
    <xf numFmtId="0" fontId="3" fillId="3" borderId="14" xfId="0" applyFont="1" applyFill="1" applyBorder="1" applyAlignment="1" applyProtection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29" xfId="0" applyFont="1" applyFill="1" applyBorder="1" applyAlignment="1">
      <alignment horizontal="left" vertical="top"/>
    </xf>
    <xf numFmtId="0" fontId="3" fillId="3" borderId="30" xfId="0" applyFont="1" applyFill="1" applyBorder="1" applyAlignment="1">
      <alignment horizontal="left" vertical="top"/>
    </xf>
    <xf numFmtId="0" fontId="3" fillId="3" borderId="31" xfId="0" applyFont="1" applyFill="1" applyBorder="1" applyAlignment="1">
      <alignment horizontal="left" vertical="top"/>
    </xf>
    <xf numFmtId="0" fontId="3" fillId="3" borderId="29" xfId="0" applyFont="1" applyFill="1" applyBorder="1" applyAlignment="1">
      <alignment horizontal="left" vertical="top" shrinkToFit="1"/>
    </xf>
    <xf numFmtId="0" fontId="3" fillId="3" borderId="30" xfId="0" applyFont="1" applyFill="1" applyBorder="1" applyAlignment="1">
      <alignment horizontal="left" vertical="top" shrinkToFit="1"/>
    </xf>
    <xf numFmtId="0" fontId="3" fillId="3" borderId="31" xfId="0" applyFont="1" applyFill="1" applyBorder="1" applyAlignment="1">
      <alignment horizontal="left" vertical="top" shrinkToFit="1"/>
    </xf>
    <xf numFmtId="49" fontId="3" fillId="3" borderId="8" xfId="0" applyNumberFormat="1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35" xfId="2" applyNumberFormat="1" applyFont="1" applyFill="1" applyBorder="1" applyAlignment="1" applyProtection="1">
      <alignment horizontal="center" vertical="center"/>
    </xf>
    <xf numFmtId="0" fontId="16" fillId="0" borderId="25" xfId="2" applyNumberFormat="1" applyFont="1" applyFill="1" applyBorder="1" applyAlignment="1" applyProtection="1">
      <alignment horizontal="center" vertical="center"/>
    </xf>
    <xf numFmtId="0" fontId="14" fillId="0" borderId="46" xfId="2" applyNumberFormat="1" applyFont="1" applyFill="1" applyBorder="1" applyAlignment="1" applyProtection="1"/>
    <xf numFmtId="0" fontId="0" fillId="0" borderId="48" xfId="0" applyNumberFormat="1" applyBorder="1" applyAlignment="1" applyProtection="1"/>
    <xf numFmtId="0" fontId="14" fillId="9" borderId="48" xfId="2" applyNumberFormat="1" applyFont="1" applyFill="1" applyBorder="1" applyAlignment="1" applyProtection="1">
      <alignment wrapText="1"/>
    </xf>
    <xf numFmtId="0" fontId="0" fillId="9" borderId="48" xfId="0" applyNumberFormat="1" applyFill="1" applyBorder="1" applyAlignment="1" applyProtection="1">
      <alignment wrapText="1"/>
    </xf>
    <xf numFmtId="0" fontId="16" fillId="0" borderId="41" xfId="2" applyNumberFormat="1" applyFont="1" applyFill="1" applyBorder="1" applyAlignment="1" applyProtection="1">
      <alignment horizontal="right"/>
    </xf>
    <xf numFmtId="0" fontId="0" fillId="0" borderId="42" xfId="0" applyNumberFormat="1" applyFill="1" applyBorder="1" applyAlignment="1" applyProtection="1"/>
    <xf numFmtId="0" fontId="0" fillId="0" borderId="43" xfId="0" applyNumberFormat="1" applyFill="1" applyBorder="1" applyAlignment="1" applyProtection="1"/>
    <xf numFmtId="0" fontId="14" fillId="0" borderId="48" xfId="2" applyNumberFormat="1" applyFont="1" applyFill="1" applyBorder="1" applyAlignment="1" applyProtection="1">
      <protection locked="0"/>
    </xf>
    <xf numFmtId="0" fontId="0" fillId="0" borderId="48" xfId="0" applyNumberFormat="1" applyBorder="1" applyAlignment="1" applyProtection="1">
      <protection locked="0"/>
    </xf>
    <xf numFmtId="0" fontId="3" fillId="11" borderId="42" xfId="2" applyNumberFormat="1" applyFont="1" applyFill="1" applyBorder="1" applyAlignment="1" applyProtection="1">
      <alignment horizontal="center" wrapText="1"/>
    </xf>
    <xf numFmtId="0" fontId="3" fillId="11" borderId="43" xfId="2" applyNumberFormat="1" applyFont="1" applyFill="1" applyBorder="1" applyAlignment="1" applyProtection="1">
      <alignment horizontal="center" wrapText="1"/>
    </xf>
    <xf numFmtId="0" fontId="3" fillId="10" borderId="41" xfId="2" applyNumberFormat="1" applyFont="1" applyFill="1" applyBorder="1" applyAlignment="1" applyProtection="1">
      <alignment horizontal="center" vertical="center" wrapText="1"/>
    </xf>
    <xf numFmtId="0" fontId="3" fillId="10" borderId="42" xfId="2" applyNumberFormat="1" applyFont="1" applyFill="1" applyBorder="1" applyAlignment="1" applyProtection="1">
      <alignment horizontal="center" vertical="center" wrapText="1"/>
    </xf>
    <xf numFmtId="0" fontId="3" fillId="10" borderId="43" xfId="2" applyNumberFormat="1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left" vertical="top"/>
    </xf>
    <xf numFmtId="0" fontId="3" fillId="3" borderId="30" xfId="0" applyFont="1" applyFill="1" applyBorder="1" applyAlignment="1" applyProtection="1">
      <alignment horizontal="left" vertical="top"/>
    </xf>
    <xf numFmtId="0" fontId="3" fillId="3" borderId="34" xfId="0" applyFont="1" applyFill="1" applyBorder="1" applyAlignment="1" applyProtection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0" fillId="3" borderId="29" xfId="0" applyFont="1" applyFill="1" applyBorder="1" applyAlignment="1">
      <alignment horizontal="left" vertical="top" shrinkToFit="1"/>
    </xf>
    <xf numFmtId="0" fontId="10" fillId="3" borderId="30" xfId="0" applyFont="1" applyFill="1" applyBorder="1" applyAlignment="1">
      <alignment horizontal="left" vertical="top" shrinkToFit="1"/>
    </xf>
    <xf numFmtId="0" fontId="10" fillId="3" borderId="31" xfId="0" applyFont="1" applyFill="1" applyBorder="1" applyAlignment="1">
      <alignment horizontal="left" vertical="top" shrinkToFit="1"/>
    </xf>
    <xf numFmtId="0" fontId="11" fillId="8" borderId="41" xfId="0" applyFont="1" applyFill="1" applyBorder="1" applyAlignment="1">
      <alignment horizontal="center"/>
    </xf>
    <xf numFmtId="0" fontId="11" fillId="8" borderId="42" xfId="0" applyFont="1" applyFill="1" applyBorder="1" applyAlignment="1">
      <alignment horizontal="center"/>
    </xf>
    <xf numFmtId="0" fontId="11" fillId="8" borderId="43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left" vertical="top"/>
    </xf>
    <xf numFmtId="165" fontId="0" fillId="0" borderId="20" xfId="0" applyNumberFormat="1" applyFont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 wrapText="1"/>
    </xf>
    <xf numFmtId="165" fontId="10" fillId="3" borderId="35" xfId="0" applyNumberFormat="1" applyFont="1" applyFill="1" applyBorder="1" applyAlignment="1">
      <alignment horizontal="center" vertical="center" wrapText="1"/>
    </xf>
    <xf numFmtId="165" fontId="10" fillId="3" borderId="25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top"/>
    </xf>
    <xf numFmtId="0" fontId="3" fillId="3" borderId="18" xfId="0" applyFont="1" applyFill="1" applyBorder="1" applyAlignment="1" applyProtection="1">
      <alignment horizontal="center" vertical="top"/>
    </xf>
    <xf numFmtId="0" fontId="3" fillId="3" borderId="22" xfId="0" applyFont="1" applyFill="1" applyBorder="1" applyAlignment="1" applyProtection="1">
      <alignment horizontal="center" vertical="top"/>
    </xf>
    <xf numFmtId="0" fontId="10" fillId="3" borderId="17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 vertical="top"/>
    </xf>
    <xf numFmtId="0" fontId="10" fillId="3" borderId="37" xfId="0" applyFont="1" applyFill="1" applyBorder="1" applyAlignment="1">
      <alignment horizontal="center" vertical="top"/>
    </xf>
    <xf numFmtId="0" fontId="10" fillId="3" borderId="3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49" fontId="10" fillId="3" borderId="4" xfId="0" applyNumberFormat="1" applyFont="1" applyFill="1" applyBorder="1" applyAlignment="1">
      <alignment horizontal="left" vertical="top"/>
    </xf>
    <xf numFmtId="0" fontId="3" fillId="3" borderId="15" xfId="0" applyFont="1" applyFill="1" applyBorder="1" applyAlignment="1" applyProtection="1">
      <alignment horizontal="right" vertical="top"/>
    </xf>
    <xf numFmtId="0" fontId="3" fillId="3" borderId="4" xfId="0" applyFont="1" applyFill="1" applyBorder="1" applyAlignment="1" applyProtection="1">
      <alignment horizontal="right" vertical="top"/>
    </xf>
    <xf numFmtId="0" fontId="3" fillId="3" borderId="7" xfId="0" applyFont="1" applyFill="1" applyBorder="1" applyAlignment="1" applyProtection="1">
      <alignment horizontal="right" vertical="top"/>
    </xf>
    <xf numFmtId="0" fontId="3" fillId="3" borderId="8" xfId="0" applyFont="1" applyFill="1" applyBorder="1" applyAlignment="1" applyProtection="1">
      <alignment horizontal="right" vertical="top"/>
    </xf>
    <xf numFmtId="0" fontId="9" fillId="5" borderId="4" xfId="0" applyFont="1" applyFill="1" applyBorder="1" applyAlignment="1">
      <alignment horizontal="center" vertical="top"/>
    </xf>
    <xf numFmtId="0" fontId="9" fillId="5" borderId="12" xfId="0" applyFont="1" applyFill="1" applyBorder="1" applyAlignment="1">
      <alignment horizontal="center" vertical="top"/>
    </xf>
    <xf numFmtId="0" fontId="9" fillId="5" borderId="8" xfId="0" applyFont="1" applyFill="1" applyBorder="1" applyAlignment="1">
      <alignment horizontal="center" vertical="top"/>
    </xf>
    <xf numFmtId="0" fontId="9" fillId="5" borderId="9" xfId="0" applyFont="1" applyFill="1" applyBorder="1" applyAlignment="1">
      <alignment horizontal="center" vertical="top"/>
    </xf>
  </cellXfs>
  <cellStyles count="3">
    <cellStyle name="Normál" xfId="0" builtinId="0"/>
    <cellStyle name="Normál_Cafeteria_reszletezo_2013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rgaAniko/Desktop/SKHU/03_Seg&#233;dlet%20az%20elsz&#225;molt%20b&#233;rekhez_2019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Alapadatok"/>
      <sheetName val="I"/>
      <sheetName val="II"/>
      <sheetName val="III"/>
      <sheetName val="IV"/>
      <sheetName val="V"/>
      <sheetName val="Cafeteria"/>
      <sheetName val="Midőnyilv1"/>
      <sheetName val="Midőnyilv2"/>
      <sheetName val="Midőnyilv3"/>
      <sheetName val="Midőnyilv4"/>
      <sheetName val="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 t="str">
            <v>2019. I. félév</v>
          </cell>
          <cell r="H2" t="str">
            <v>2019. II. félév</v>
          </cell>
          <cell r="I2">
            <v>2020</v>
          </cell>
          <cell r="J2">
            <v>2021</v>
          </cell>
          <cell r="K2">
            <v>2022</v>
          </cell>
          <cell r="M2" t="str">
            <v>január</v>
          </cell>
        </row>
        <row r="3">
          <cell r="C3">
            <v>0.27</v>
          </cell>
          <cell r="D3">
            <v>0.27</v>
          </cell>
          <cell r="E3">
            <v>0.22</v>
          </cell>
          <cell r="F3">
            <v>0.19500000000000001</v>
          </cell>
          <cell r="G3">
            <v>0.19500000000000001</v>
          </cell>
          <cell r="H3">
            <v>0.17499999999999999</v>
          </cell>
          <cell r="I3">
            <v>0.22</v>
          </cell>
          <cell r="J3">
            <v>0.22</v>
          </cell>
          <cell r="K3">
            <v>0.22</v>
          </cell>
          <cell r="M3" t="str">
            <v>február</v>
          </cell>
        </row>
        <row r="4">
          <cell r="C4">
            <v>1.19</v>
          </cell>
          <cell r="D4">
            <v>1.19</v>
          </cell>
          <cell r="E4">
            <v>1.18</v>
          </cell>
          <cell r="F4">
            <v>1.18</v>
          </cell>
          <cell r="G4">
            <v>1</v>
          </cell>
          <cell r="H4">
            <v>1</v>
          </cell>
          <cell r="I4">
            <v>1.18</v>
          </cell>
          <cell r="J4">
            <v>1.18</v>
          </cell>
          <cell r="K4">
            <v>1.18</v>
          </cell>
          <cell r="M4" t="str">
            <v>március</v>
          </cell>
        </row>
        <row r="5">
          <cell r="C5">
            <v>0.16</v>
          </cell>
          <cell r="D5">
            <v>0.15</v>
          </cell>
          <cell r="E5">
            <v>0.15</v>
          </cell>
          <cell r="F5">
            <v>0.15</v>
          </cell>
          <cell r="G5">
            <v>0.15</v>
          </cell>
          <cell r="H5">
            <v>0.15</v>
          </cell>
          <cell r="I5">
            <v>0.15</v>
          </cell>
          <cell r="J5">
            <v>0.15</v>
          </cell>
          <cell r="K5">
            <v>0.15</v>
          </cell>
          <cell r="M5" t="str">
            <v>április</v>
          </cell>
        </row>
        <row r="6">
          <cell r="C6">
            <v>0.14000000000000001</v>
          </cell>
          <cell r="D6">
            <v>0.14000000000000001</v>
          </cell>
          <cell r="E6">
            <v>0.14000000000000001</v>
          </cell>
          <cell r="F6">
            <v>0.14000000000000001</v>
          </cell>
          <cell r="G6">
            <v>0</v>
          </cell>
          <cell r="H6">
            <v>0</v>
          </cell>
          <cell r="I6">
            <v>0.14000000000000001</v>
          </cell>
          <cell r="J6">
            <v>0.14000000000000001</v>
          </cell>
          <cell r="K6">
            <v>0.14000000000000001</v>
          </cell>
          <cell r="M6" t="str">
            <v>május</v>
          </cell>
        </row>
        <row r="7">
          <cell r="C7">
            <v>0.27</v>
          </cell>
          <cell r="D7">
            <v>0.27</v>
          </cell>
          <cell r="E7">
            <v>0.22</v>
          </cell>
          <cell r="F7">
            <v>0.19500000000000001</v>
          </cell>
          <cell r="G7">
            <v>0</v>
          </cell>
          <cell r="H7">
            <v>0</v>
          </cell>
          <cell r="I7">
            <v>0.22</v>
          </cell>
          <cell r="J7">
            <v>0.22</v>
          </cell>
          <cell r="K7">
            <v>0.22</v>
          </cell>
          <cell r="M7" t="str">
            <v>június</v>
          </cell>
        </row>
        <row r="8">
          <cell r="M8" t="str">
            <v>július</v>
          </cell>
        </row>
        <row r="9">
          <cell r="M9" t="str">
            <v>augusztus</v>
          </cell>
        </row>
        <row r="10">
          <cell r="M10" t="str">
            <v>szeptember</v>
          </cell>
        </row>
        <row r="11">
          <cell r="M11" t="str">
            <v>október</v>
          </cell>
        </row>
        <row r="12">
          <cell r="M12" t="str">
            <v>november</v>
          </cell>
        </row>
        <row r="13">
          <cell r="M13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5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5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6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6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62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21.bin"/><Relationship Id="rId9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10" Type="http://schemas.openxmlformats.org/officeDocument/2006/relationships/comments" Target="../comments3.xml"/><Relationship Id="rId4" Type="http://schemas.openxmlformats.org/officeDocument/2006/relationships/printerSettings" Target="../printerSettings/printerSettings29.bin"/><Relationship Id="rId9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comments" Target="../comments4.xml"/><Relationship Id="rId4" Type="http://schemas.openxmlformats.org/officeDocument/2006/relationships/printerSettings" Target="../printerSettings/printerSettings47.bin"/><Relationship Id="rId9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25" workbookViewId="0">
      <selection activeCell="C62" sqref="C62"/>
    </sheetView>
  </sheetViews>
  <sheetFormatPr defaultColWidth="9.109375" defaultRowHeight="13.2" x14ac:dyDescent="0.25"/>
  <cols>
    <col min="1" max="1" width="3.44140625" style="1" customWidth="1"/>
    <col min="2" max="2" width="105.6640625" style="32" customWidth="1"/>
    <col min="3" max="3" width="44.109375" style="1" customWidth="1"/>
    <col min="4" max="7" width="11" style="1" customWidth="1"/>
    <col min="8" max="9" width="12.5546875" style="1" customWidth="1"/>
    <col min="10" max="10" width="13.33203125" style="1" customWidth="1"/>
    <col min="11" max="13" width="12.33203125" style="1" customWidth="1"/>
    <col min="14" max="14" width="12.5546875" style="1" customWidth="1"/>
    <col min="15" max="15" width="12.6640625" style="1" customWidth="1"/>
    <col min="16" max="16384" width="9.109375" style="1"/>
  </cols>
  <sheetData>
    <row r="1" spans="1:4" x14ac:dyDescent="0.25">
      <c r="B1" s="46" t="s">
        <v>42</v>
      </c>
    </row>
    <row r="2" spans="1:4" ht="15" x14ac:dyDescent="0.25">
      <c r="D2" s="2"/>
    </row>
    <row r="3" spans="1:4" ht="15" x14ac:dyDescent="0.25">
      <c r="A3" s="33"/>
      <c r="B3" s="79" t="s">
        <v>28</v>
      </c>
      <c r="D3" s="2"/>
    </row>
    <row r="4" spans="1:4" ht="15" x14ac:dyDescent="0.25">
      <c r="A4" s="33"/>
      <c r="B4" s="34"/>
      <c r="D4" s="2"/>
    </row>
    <row r="5" spans="1:4" ht="43.2" customHeight="1" x14ac:dyDescent="0.25">
      <c r="A5" s="33"/>
      <c r="B5" s="79" t="s">
        <v>43</v>
      </c>
      <c r="D5" s="2"/>
    </row>
    <row r="6" spans="1:4" s="44" customFormat="1" ht="15" x14ac:dyDescent="0.25">
      <c r="A6" s="42"/>
      <c r="B6" s="43"/>
      <c r="D6" s="45"/>
    </row>
    <row r="7" spans="1:4" ht="15" x14ac:dyDescent="0.25">
      <c r="A7" s="33"/>
      <c r="B7" s="80" t="s">
        <v>26</v>
      </c>
      <c r="D7" s="2"/>
    </row>
    <row r="8" spans="1:4" ht="15" x14ac:dyDescent="0.25">
      <c r="A8" s="33"/>
      <c r="B8" s="78"/>
      <c r="D8" s="2"/>
    </row>
    <row r="9" spans="1:4" ht="15" x14ac:dyDescent="0.25">
      <c r="A9" s="33"/>
      <c r="B9" s="81" t="s">
        <v>65</v>
      </c>
      <c r="D9" s="2"/>
    </row>
    <row r="10" spans="1:4" ht="15" x14ac:dyDescent="0.25">
      <c r="A10" s="33"/>
      <c r="B10" s="43"/>
      <c r="D10" s="2"/>
    </row>
    <row r="11" spans="1:4" ht="28.2" customHeight="1" x14ac:dyDescent="0.25">
      <c r="A11" s="33"/>
      <c r="B11" s="82" t="s">
        <v>66</v>
      </c>
      <c r="C11" s="38"/>
      <c r="D11" s="2"/>
    </row>
    <row r="12" spans="1:4" ht="15" x14ac:dyDescent="0.25">
      <c r="A12" s="33"/>
      <c r="B12" s="33"/>
      <c r="D12" s="2"/>
    </row>
    <row r="13" spans="1:4" ht="15" x14ac:dyDescent="0.25">
      <c r="A13" s="33"/>
      <c r="B13" s="83" t="s">
        <v>76</v>
      </c>
      <c r="C13" s="38"/>
      <c r="D13" s="2"/>
    </row>
    <row r="14" spans="1:4" ht="15" x14ac:dyDescent="0.25">
      <c r="A14" s="33"/>
      <c r="B14" s="39"/>
      <c r="C14" s="38"/>
      <c r="D14" s="2"/>
    </row>
    <row r="15" spans="1:4" ht="15" customHeight="1" x14ac:dyDescent="0.25">
      <c r="A15" s="33"/>
      <c r="B15" s="84" t="s">
        <v>46</v>
      </c>
      <c r="C15" s="38"/>
      <c r="D15" s="2"/>
    </row>
    <row r="16" spans="1:4" ht="66" x14ac:dyDescent="0.25">
      <c r="A16" s="33"/>
      <c r="B16" s="85" t="s">
        <v>128</v>
      </c>
      <c r="C16" s="38"/>
      <c r="D16" s="2"/>
    </row>
    <row r="17" spans="1:4" ht="15" x14ac:dyDescent="0.25">
      <c r="A17" s="33"/>
      <c r="B17" s="92"/>
      <c r="C17" s="38"/>
      <c r="D17" s="2"/>
    </row>
    <row r="18" spans="1:4" ht="26.4" x14ac:dyDescent="0.25">
      <c r="A18" s="33"/>
      <c r="B18" s="79" t="s">
        <v>67</v>
      </c>
      <c r="C18" s="38"/>
      <c r="D18" s="2"/>
    </row>
    <row r="19" spans="1:4" ht="15" x14ac:dyDescent="0.25">
      <c r="A19" s="33"/>
      <c r="B19" s="34"/>
      <c r="D19" s="2"/>
    </row>
    <row r="20" spans="1:4" ht="15" x14ac:dyDescent="0.25">
      <c r="A20" s="86"/>
      <c r="B20" s="87" t="s">
        <v>47</v>
      </c>
      <c r="D20" s="2"/>
    </row>
    <row r="21" spans="1:4" ht="15" x14ac:dyDescent="0.25">
      <c r="A21" s="88" t="s">
        <v>30</v>
      </c>
      <c r="B21" s="89" t="s">
        <v>29</v>
      </c>
      <c r="D21" s="2"/>
    </row>
    <row r="22" spans="1:4" ht="15" x14ac:dyDescent="0.25">
      <c r="A22" s="88" t="s">
        <v>31</v>
      </c>
      <c r="B22" s="89" t="s">
        <v>35</v>
      </c>
      <c r="D22" s="2"/>
    </row>
    <row r="23" spans="1:4" ht="15" x14ac:dyDescent="0.25">
      <c r="A23" s="88" t="s">
        <v>32</v>
      </c>
      <c r="B23" s="89" t="s">
        <v>36</v>
      </c>
      <c r="D23" s="2"/>
    </row>
    <row r="24" spans="1:4" ht="15" x14ac:dyDescent="0.25">
      <c r="A24" s="88" t="s">
        <v>33</v>
      </c>
      <c r="B24" s="89" t="s">
        <v>37</v>
      </c>
      <c r="C24"/>
      <c r="D24" s="2"/>
    </row>
    <row r="25" spans="1:4" ht="15" x14ac:dyDescent="0.25">
      <c r="A25" s="90" t="s">
        <v>84</v>
      </c>
      <c r="B25" s="91" t="s">
        <v>80</v>
      </c>
      <c r="C25" s="35"/>
      <c r="D25" s="2"/>
    </row>
    <row r="26" spans="1:4" ht="15" x14ac:dyDescent="0.25">
      <c r="A26" s="200"/>
      <c r="B26" s="200"/>
      <c r="C26" s="35"/>
      <c r="D26" s="2"/>
    </row>
    <row r="27" spans="1:4" ht="39.6" x14ac:dyDescent="0.25">
      <c r="A27" s="200"/>
      <c r="B27" s="201" t="s">
        <v>118</v>
      </c>
      <c r="C27" s="35"/>
      <c r="D27" s="2"/>
    </row>
    <row r="28" spans="1:4" ht="26.4" x14ac:dyDescent="0.25">
      <c r="A28" s="33"/>
      <c r="B28" s="202" t="s">
        <v>119</v>
      </c>
      <c r="D28" s="2"/>
    </row>
    <row r="29" spans="1:4" ht="15" x14ac:dyDescent="0.25">
      <c r="A29" s="33"/>
      <c r="B29" s="33"/>
      <c r="D29" s="2"/>
    </row>
    <row r="30" spans="1:4" ht="15" x14ac:dyDescent="0.25">
      <c r="A30" s="33"/>
      <c r="B30" s="124" t="s">
        <v>86</v>
      </c>
      <c r="D30" s="2"/>
    </row>
    <row r="31" spans="1:4" ht="15" x14ac:dyDescent="0.25">
      <c r="A31" s="33"/>
      <c r="B31" s="125" t="s">
        <v>87</v>
      </c>
      <c r="D31" s="2"/>
    </row>
    <row r="32" spans="1:4" ht="15" x14ac:dyDescent="0.25">
      <c r="A32" s="33"/>
      <c r="B32" s="126" t="s">
        <v>88</v>
      </c>
      <c r="D32" s="2"/>
    </row>
    <row r="33" spans="1:4" ht="15" x14ac:dyDescent="0.25">
      <c r="A33" s="33"/>
      <c r="B33" s="126" t="s">
        <v>89</v>
      </c>
      <c r="D33" s="2"/>
    </row>
    <row r="34" spans="1:4" x14ac:dyDescent="0.25">
      <c r="B34" s="205" t="s">
        <v>90</v>
      </c>
    </row>
    <row r="35" spans="1:4" x14ac:dyDescent="0.25">
      <c r="B35" s="212" t="s">
        <v>91</v>
      </c>
    </row>
    <row r="36" spans="1:4" x14ac:dyDescent="0.25">
      <c r="B36" s="213" t="s">
        <v>92</v>
      </c>
    </row>
    <row r="37" spans="1:4" s="33" customFormat="1" x14ac:dyDescent="0.25">
      <c r="B37" s="213" t="s">
        <v>125</v>
      </c>
    </row>
    <row r="38" spans="1:4" s="33" customFormat="1" x14ac:dyDescent="0.25">
      <c r="B38" s="213" t="s">
        <v>93</v>
      </c>
    </row>
    <row r="39" spans="1:4" s="33" customFormat="1" x14ac:dyDescent="0.25">
      <c r="B39" s="213" t="s">
        <v>94</v>
      </c>
    </row>
    <row r="40" spans="1:4" s="33" customFormat="1" x14ac:dyDescent="0.25">
      <c r="B40" s="213" t="s">
        <v>126</v>
      </c>
    </row>
    <row r="41" spans="1:4" s="33" customFormat="1" x14ac:dyDescent="0.25">
      <c r="B41" s="213" t="s">
        <v>127</v>
      </c>
    </row>
    <row r="42" spans="1:4" s="33" customFormat="1" x14ac:dyDescent="0.25">
      <c r="B42" s="213" t="s">
        <v>95</v>
      </c>
    </row>
    <row r="43" spans="1:4" x14ac:dyDescent="0.25">
      <c r="B43" s="217" t="s">
        <v>131</v>
      </c>
    </row>
    <row r="44" spans="1:4" x14ac:dyDescent="0.25">
      <c r="B44" s="204" t="s">
        <v>98</v>
      </c>
    </row>
    <row r="45" spans="1:4" x14ac:dyDescent="0.25">
      <c r="B45" s="212" t="s">
        <v>99</v>
      </c>
    </row>
    <row r="46" spans="1:4" x14ac:dyDescent="0.25">
      <c r="B46" s="212" t="s">
        <v>96</v>
      </c>
    </row>
    <row r="47" spans="1:4" x14ac:dyDescent="0.25">
      <c r="B47" s="212" t="s">
        <v>97</v>
      </c>
    </row>
    <row r="48" spans="1:4" x14ac:dyDescent="0.25">
      <c r="B48" s="212" t="s">
        <v>124</v>
      </c>
    </row>
    <row r="49" spans="2:2" x14ac:dyDescent="0.25">
      <c r="B49" s="203" t="s">
        <v>100</v>
      </c>
    </row>
    <row r="50" spans="2:2" x14ac:dyDescent="0.25">
      <c r="B50" s="204"/>
    </row>
    <row r="51" spans="2:2" x14ac:dyDescent="0.25">
      <c r="B51" s="212" t="s">
        <v>137</v>
      </c>
    </row>
    <row r="52" spans="2:2" x14ac:dyDescent="0.25">
      <c r="B52" s="125" t="s">
        <v>87</v>
      </c>
    </row>
    <row r="53" spans="2:2" x14ac:dyDescent="0.25">
      <c r="B53" s="126" t="s">
        <v>88</v>
      </c>
    </row>
    <row r="54" spans="2:2" x14ac:dyDescent="0.25">
      <c r="B54" s="204" t="s">
        <v>91</v>
      </c>
    </row>
    <row r="55" spans="2:2" x14ac:dyDescent="0.25">
      <c r="B55" s="213" t="s">
        <v>138</v>
      </c>
    </row>
    <row r="56" spans="2:2" x14ac:dyDescent="0.25">
      <c r="B56" s="204" t="s">
        <v>98</v>
      </c>
    </row>
    <row r="57" spans="2:2" x14ac:dyDescent="0.25">
      <c r="B57" s="212" t="s">
        <v>99</v>
      </c>
    </row>
    <row r="58" spans="2:2" x14ac:dyDescent="0.25">
      <c r="B58" s="212" t="s">
        <v>96</v>
      </c>
    </row>
    <row r="59" spans="2:2" x14ac:dyDescent="0.25">
      <c r="B59" s="212" t="s">
        <v>97</v>
      </c>
    </row>
    <row r="60" spans="2:2" x14ac:dyDescent="0.25">
      <c r="B60" s="212" t="s">
        <v>124</v>
      </c>
    </row>
    <row r="61" spans="2:2" x14ac:dyDescent="0.25">
      <c r="B61" s="212" t="s">
        <v>139</v>
      </c>
    </row>
    <row r="62" spans="2:2" x14ac:dyDescent="0.25">
      <c r="B62" s="212" t="s">
        <v>140</v>
      </c>
    </row>
    <row r="63" spans="2:2" x14ac:dyDescent="0.25">
      <c r="B63" s="218" t="s">
        <v>141</v>
      </c>
    </row>
    <row r="64" spans="2:2" x14ac:dyDescent="0.25">
      <c r="B64" s="203" t="s">
        <v>100</v>
      </c>
    </row>
    <row r="66" spans="2:2" x14ac:dyDescent="0.25">
      <c r="B66" s="83" t="s">
        <v>48</v>
      </c>
    </row>
    <row r="67" spans="2:2" x14ac:dyDescent="0.25">
      <c r="B67" s="123" t="s">
        <v>120</v>
      </c>
    </row>
    <row r="68" spans="2:2" ht="26.4" x14ac:dyDescent="0.25">
      <c r="B68" s="115" t="s">
        <v>68</v>
      </c>
    </row>
    <row r="69" spans="2:2" x14ac:dyDescent="0.25">
      <c r="B69" s="115" t="s">
        <v>69</v>
      </c>
    </row>
    <row r="70" spans="2:2" ht="39.6" x14ac:dyDescent="0.25">
      <c r="B70" s="116" t="s">
        <v>135</v>
      </c>
    </row>
    <row r="71" spans="2:2" ht="26.4" x14ac:dyDescent="0.25">
      <c r="B71" s="116" t="s">
        <v>136</v>
      </c>
    </row>
    <row r="72" spans="2:2" x14ac:dyDescent="0.25">
      <c r="B72" s="1"/>
    </row>
  </sheetData>
  <sheetProtection algorithmName="SHA-512" hashValue="2+ZeRya/XV0+UTAK46U6Dux7cqYCWMe9ZuXdcwgmDBTRgotfkddgPh4oiAV7Et9+1nSDiRF/9lw8SsXNDk/Whg==" saltValue="ZmCRXdbxDyTk8tGtf+gxXQ==" spinCount="100000" sheet="1" selectLockedCells="1" selectUnlockedCells="1"/>
  <protectedRanges>
    <protectedRange sqref="B43" name="Tartomány5"/>
  </protectedRanges>
  <customSheetViews>
    <customSheetView guid="{ABB6687D-07F0-4464-87E2-7C03D2A9BBA7}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1"/>
      <headerFooter alignWithMargins="0"/>
    </customSheetView>
    <customSheetView guid="{CB971410-15CD-45BE-AB59-6DC4FB4EFE8E}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2"/>
      <headerFooter alignWithMargins="0"/>
    </customSheetView>
    <customSheetView guid="{E8B946DD-52FE-4591-A9BB-3F111C65A4A6}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3"/>
      <headerFooter alignWithMargins="0"/>
    </customSheetView>
    <customSheetView guid="{7ACB2AD7-DFBE-4ADC-84B3-D00CA349915E}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4"/>
      <headerFooter alignWithMargins="0"/>
    </customSheetView>
    <customSheetView guid="{2DEB7800-7512-468D-A0B3-DB870CF4184C}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5"/>
      <headerFooter alignWithMargins="0"/>
    </customSheetView>
    <customSheetView guid="{81B3BA14-1813-4822-BF6A-ED55E02B297F}" topLeftCell="A7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6"/>
      <headerFooter alignWithMargins="0"/>
    </customSheetView>
    <customSheetView guid="{D78786BD-8202-438C-88CA-1D9FF9AC572A}">
      <selection activeCell="B11" sqref="B11"/>
      <pageMargins left="0.3298611111111111" right="0.5" top="0.98402777777777772" bottom="0.98402777777777772" header="0.51180555555555551" footer="0.51180555555555551"/>
      <pageSetup paperSize="9" scale="80" firstPageNumber="0" orientation="landscape" horizontalDpi="300" verticalDpi="300" r:id="rId7"/>
      <headerFooter alignWithMargins="0"/>
    </customSheetView>
  </customSheetViews>
  <phoneticPr fontId="0" type="noConversion"/>
  <pageMargins left="0.3298611111111111" right="0.5" top="0.98402777777777772" bottom="0.98402777777777772" header="0.51180555555555551" footer="0.51180555555555551"/>
  <pageSetup paperSize="9" scale="80" firstPageNumber="0" orientation="landscape" horizontalDpi="300" verticalDpi="300" r:id="rId8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52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53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>D18+G18</f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HccHhZfDcKAcmj/RUkO9BO6cqqayxp0u7NTKHpTguZWRDofBSE36n57evqPYQbU1u7O4Iur3CBjtiqrWlOLDkg==" saltValue="XNotvcASHHQW+Ql8IWRH/g==" spinCount="100000" sheet="1" objects="1" scenarios="1"/>
  <protectedRanges>
    <protectedRange sqref="C16:H46" name="Tartomány2"/>
    <protectedRange sqref="F11:J12" name="Tartomány3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52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53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O4tSFas7yArm2SCh5b4qcu5cK2XJV6C8SkOOXrZ4Yyrx0cL8MLOLubpXo5lz36J10YKT8MxadjzBnq4CzuwiFg==" saltValue="xCmEee3MvsJ4jfWt1eH11w==" spinCount="100000" sheet="1" objects="1" scenarios="1"/>
  <protectedRanges>
    <protectedRange sqref="C16:H46" name="Tartomány2"/>
    <protectedRange sqref="F11:J12" name="Tartomány3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52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53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N3GU7Jjnhsb9uDAVZLeqNkNkw+WfETDIao1kmEfSAmQobSyl1se9ulQVhAdxcVB3rbJJOgfV2h3AvgcIyg8+VA==" saltValue="INO8lL4PwpMKONGMpNPQYA==" spinCount="100000" sheet="1" objects="1" scenarios="1"/>
  <protectedRanges>
    <protectedRange sqref="C16:H46" name="Tartomány2"/>
    <protectedRange sqref="F11:J12" name="Tartomány3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52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53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3mwFtDsX1AK+d3fu+sebjIBhkJbmIOI7cqTSRXisR9XUKmBWJlByrQ63OqtSN12wzVHYB0ZPz4CqSXLWlo0yCw==" saltValue="YdE+srhS7bw9SB+8EgNTnQ==" spinCount="100000" sheet="1" objects="1" scenarios="1"/>
  <protectedRanges>
    <protectedRange sqref="C16:H46" name="Tartomány2"/>
    <protectedRange sqref="F11:J12" name="Tartomány3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52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53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2hgeN72y+chORSAv805etMcQEluY2aMLF4eaqcle2cjsCoTUNQEVbbKb/5QKUAdYn49++FpTXtETWceBQXn24g==" saltValue="HXUuE/33RTkcI/acuwENSQ==" spinCount="100000" sheet="1" objects="1" scenarios="1"/>
  <protectedRanges>
    <protectedRange sqref="C16:H46" name="Tartomány2"/>
    <protectedRange sqref="F11:J12" name="Tartomány3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83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54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dWMztx8I3uJzSaOit3a/XpYALcfXr//VFcbJVPwhUeXvAwZyrJFUCObUhzdAA3Q2EkIKpeSaftbl9MzN2AOppQ==" saltValue="7uiV5BxyWKov/xqg3oCRdw==" spinCount="100000" sheet="1" objects="1" scenarios="1"/>
  <protectedRanges>
    <protectedRange sqref="C16:H46" name="Tartomány2"/>
    <protectedRange sqref="F11:J12" name="Tartomány3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83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54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CrKhUbAKs7f0+fuXmL3rmT1OQ1Gnb6OUJ/S83KiJFXxUV2mOa3T71xwZnee5MM3RS8d1Ruuony1FLuec88EjvQ==" saltValue="i3E4YxNnOMJAb9Y1cnWN/g==" spinCount="100000" sheet="1" objects="1" scenarios="1"/>
  <protectedRanges>
    <protectedRange sqref="C16:H46" name="Tartomány2"/>
    <protectedRange sqref="F11:J12" name="Tartomány1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83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54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8amWzPOTlBrtAgI++M7P4d43yAG1hZRM/IXIC/nSRQVrZ9OVg+uLZu9M1BQvni+f8N9wz8Jl8cBhQ0lEALzP2A==" saltValue="eeE4vH25TORGyahty3vrOQ==" spinCount="100000" sheet="1" objects="1" scenarios="1"/>
  <protectedRanges>
    <protectedRange sqref="F11:J12" name="Tartomány2"/>
    <protectedRange sqref="C16:H46" name="Tartomány1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83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54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oHudIb+LDzssSJoI4cUH4m/whxULa35YItNzOEyn80inlflwo2itgXY2go+ikXpJ/g5VYvNgr9NeiI2gfYu61Q==" saltValue="R3LkMJZjcdYeCAj/xfSUZQ==" spinCount="100000" sheet="1" objects="1" scenarios="1"/>
  <protectedRanges>
    <protectedRange sqref="F11:J12" name="Tartomány2"/>
    <protectedRange sqref="C16:H46" name="Tartomány1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83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54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yaVy3CSn6qvqd4lq41v7ChGWHItchNkhGwR0UN6JTtyyFbyzTnN/+QaaAkjH86f7otnjo9asc565L03o5iREKw==" saltValue="ABPY/B3/cBGxP7LKOvJiQw==" spinCount="100000" sheet="1" objects="1" scenarios="1"/>
  <protectedRanges>
    <protectedRange sqref="F11:J12" name="Tartomány2"/>
    <protectedRange sqref="C16:H46" name="Tartomány1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workbookViewId="0">
      <selection activeCell="A25" sqref="A25"/>
    </sheetView>
  </sheetViews>
  <sheetFormatPr defaultRowHeight="13.2" x14ac:dyDescent="0.25"/>
  <cols>
    <col min="1" max="1" width="31.5546875" customWidth="1"/>
    <col min="2" max="2" width="18.5546875" customWidth="1"/>
    <col min="3" max="3" width="19" customWidth="1"/>
    <col min="4" max="5" width="13.109375" customWidth="1"/>
  </cols>
  <sheetData>
    <row r="1" spans="1:5" ht="13.8" thickBot="1" x14ac:dyDescent="0.3"/>
    <row r="2" spans="1:5" x14ac:dyDescent="0.25">
      <c r="A2" s="107" t="s">
        <v>8</v>
      </c>
      <c r="B2" s="221"/>
      <c r="C2" s="221"/>
      <c r="D2" s="221"/>
      <c r="E2" s="222"/>
    </row>
    <row r="3" spans="1:5" x14ac:dyDescent="0.25">
      <c r="A3" s="108" t="s">
        <v>45</v>
      </c>
      <c r="B3" s="223"/>
      <c r="C3" s="223"/>
      <c r="D3" s="223"/>
      <c r="E3" s="224"/>
    </row>
    <row r="4" spans="1:5" x14ac:dyDescent="0.25">
      <c r="A4" s="109" t="s">
        <v>44</v>
      </c>
      <c r="B4" s="223"/>
      <c r="C4" s="223"/>
      <c r="D4" s="223"/>
      <c r="E4" s="224"/>
    </row>
    <row r="5" spans="1:5" ht="15" customHeight="1" x14ac:dyDescent="0.25">
      <c r="A5" s="109" t="s">
        <v>85</v>
      </c>
      <c r="B5" s="225"/>
      <c r="C5" s="226"/>
      <c r="D5" s="226"/>
      <c r="E5" s="227"/>
    </row>
    <row r="6" spans="1:5" x14ac:dyDescent="0.25">
      <c r="A6" s="109" t="s">
        <v>27</v>
      </c>
      <c r="B6" s="223"/>
      <c r="C6" s="223"/>
      <c r="D6" s="223"/>
      <c r="E6" s="224"/>
    </row>
    <row r="7" spans="1:5" ht="13.8" thickBot="1" x14ac:dyDescent="0.3">
      <c r="A7" s="110" t="s">
        <v>13</v>
      </c>
      <c r="B7" s="228"/>
      <c r="C7" s="228"/>
      <c r="D7" s="228"/>
      <c r="E7" s="229"/>
    </row>
    <row r="8" spans="1:5" ht="13.8" thickBot="1" x14ac:dyDescent="0.3">
      <c r="A8" s="1"/>
    </row>
    <row r="9" spans="1:5" ht="13.8" thickBot="1" x14ac:dyDescent="0.3">
      <c r="A9" s="111" t="s">
        <v>9</v>
      </c>
      <c r="B9" s="219"/>
      <c r="C9" s="219"/>
      <c r="D9" s="219"/>
      <c r="E9" s="220"/>
    </row>
  </sheetData>
  <sheetProtection algorithmName="SHA-512" hashValue="Kmo0PHKDXjSqrtUInu8YS4yeGga8ar161o8bfExcnC3mMcVQH1IZpIpOpEddh3yALXDX7TQ4qis1oGj68wsYEg==" saltValue="6lgth8osph75Ac8VV95VVw==" spinCount="100000" sheet="1" objects="1" scenarios="1"/>
  <protectedRanges>
    <protectedRange sqref="B2:E9" name="Tartomány1"/>
  </protectedRanges>
  <mergeCells count="7">
    <mergeCell ref="B9:E9"/>
    <mergeCell ref="B2:E2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opLeftCell="A4" workbookViewId="0">
      <selection activeCell="F11" sqref="F11:J11"/>
    </sheetView>
  </sheetViews>
  <sheetFormatPr defaultColWidth="8.88671875" defaultRowHeight="13.2" x14ac:dyDescent="0.25"/>
  <cols>
    <col min="1" max="1" width="8.109375" style="51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47"/>
      <c r="B1" s="48"/>
      <c r="C1" s="48"/>
      <c r="D1" s="49"/>
      <c r="E1" s="50"/>
      <c r="F1" s="50"/>
      <c r="G1" s="49"/>
      <c r="H1" s="49"/>
      <c r="I1" s="50"/>
      <c r="J1" s="48"/>
      <c r="K1" s="50"/>
    </row>
    <row r="2" spans="1:11" ht="18" thickBot="1" x14ac:dyDescent="0.35">
      <c r="A2" s="52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2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2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2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2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2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2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2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2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2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6" x14ac:dyDescent="0.25">
      <c r="A14" s="52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55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56"/>
      <c r="B16" s="97">
        <v>1</v>
      </c>
      <c r="C16" s="72" t="s">
        <v>83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56"/>
      <c r="B17" s="97">
        <v>2</v>
      </c>
      <c r="C17" s="72" t="s">
        <v>54</v>
      </c>
      <c r="D17" s="74"/>
      <c r="E17" s="75"/>
      <c r="F17" s="77"/>
      <c r="G17" s="76"/>
      <c r="H17" s="75"/>
      <c r="I17" s="77"/>
      <c r="J17" s="98">
        <f t="shared" ref="J17:J46" si="0">D17+G17</f>
        <v>0</v>
      </c>
      <c r="K17" s="17"/>
    </row>
    <row r="18" spans="1:11" x14ac:dyDescent="0.25">
      <c r="A18" s="56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56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si="0"/>
        <v>0</v>
      </c>
      <c r="K19" s="17"/>
    </row>
    <row r="20" spans="1:11" x14ac:dyDescent="0.25">
      <c r="A20" s="56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0"/>
        <v>0</v>
      </c>
      <c r="K20" s="17"/>
    </row>
    <row r="21" spans="1:11" x14ac:dyDescent="0.25">
      <c r="A21" s="56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0"/>
        <v>0</v>
      </c>
      <c r="K21" s="17"/>
    </row>
    <row r="22" spans="1:11" x14ac:dyDescent="0.25">
      <c r="A22" s="56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0"/>
        <v>0</v>
      </c>
      <c r="K22" s="17"/>
    </row>
    <row r="23" spans="1:11" x14ac:dyDescent="0.25">
      <c r="A23" s="56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0"/>
        <v>0</v>
      </c>
      <c r="K23" s="17"/>
    </row>
    <row r="24" spans="1:11" x14ac:dyDescent="0.25">
      <c r="A24" s="56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0"/>
        <v>0</v>
      </c>
      <c r="K24" s="17"/>
    </row>
    <row r="25" spans="1:11" x14ac:dyDescent="0.25">
      <c r="A25" s="56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0"/>
        <v>0</v>
      </c>
      <c r="K25" s="17"/>
    </row>
    <row r="26" spans="1:11" x14ac:dyDescent="0.25">
      <c r="A26" s="56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0"/>
        <v>0</v>
      </c>
      <c r="K26" s="17"/>
    </row>
    <row r="27" spans="1:11" x14ac:dyDescent="0.25">
      <c r="A27" s="56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0"/>
        <v>0</v>
      </c>
      <c r="K27" s="17"/>
    </row>
    <row r="28" spans="1:11" x14ac:dyDescent="0.25">
      <c r="A28" s="56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0"/>
        <v>0</v>
      </c>
      <c r="K28" s="17"/>
    </row>
    <row r="29" spans="1:11" x14ac:dyDescent="0.25">
      <c r="A29" s="56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0"/>
        <v>0</v>
      </c>
      <c r="K29" s="17"/>
    </row>
    <row r="30" spans="1:11" x14ac:dyDescent="0.25">
      <c r="A30" s="56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0"/>
        <v>0</v>
      </c>
      <c r="K30" s="17"/>
    </row>
    <row r="31" spans="1:11" x14ac:dyDescent="0.25">
      <c r="A31" s="56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0"/>
        <v>0</v>
      </c>
      <c r="K31" s="17"/>
    </row>
    <row r="32" spans="1:11" x14ac:dyDescent="0.25">
      <c r="A32" s="56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0"/>
        <v>0</v>
      </c>
      <c r="K32" s="17"/>
    </row>
    <row r="33" spans="1:11" x14ac:dyDescent="0.25">
      <c r="A33" s="56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0"/>
        <v>0</v>
      </c>
      <c r="K33" s="17"/>
    </row>
    <row r="34" spans="1:11" x14ac:dyDescent="0.25">
      <c r="A34" s="56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0"/>
        <v>0</v>
      </c>
      <c r="K34" s="17"/>
    </row>
    <row r="35" spans="1:11" x14ac:dyDescent="0.25">
      <c r="A35" s="56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0"/>
        <v>0</v>
      </c>
      <c r="K35" s="17"/>
    </row>
    <row r="36" spans="1:11" x14ac:dyDescent="0.25">
      <c r="A36" s="56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0"/>
        <v>0</v>
      </c>
      <c r="K36" s="17"/>
    </row>
    <row r="37" spans="1:11" x14ac:dyDescent="0.25">
      <c r="A37" s="56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0"/>
        <v>0</v>
      </c>
      <c r="K37" s="17"/>
    </row>
    <row r="38" spans="1:11" x14ac:dyDescent="0.25">
      <c r="A38" s="56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0"/>
        <v>0</v>
      </c>
      <c r="K38" s="17"/>
    </row>
    <row r="39" spans="1:11" x14ac:dyDescent="0.25">
      <c r="A39" s="56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0"/>
        <v>0</v>
      </c>
      <c r="K39" s="17"/>
    </row>
    <row r="40" spans="1:11" x14ac:dyDescent="0.25">
      <c r="A40" s="56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0"/>
        <v>0</v>
      </c>
      <c r="K40" s="17"/>
    </row>
    <row r="41" spans="1:11" x14ac:dyDescent="0.25">
      <c r="A41" s="56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0"/>
        <v>0</v>
      </c>
      <c r="K41" s="17"/>
    </row>
    <row r="42" spans="1:11" x14ac:dyDescent="0.25">
      <c r="A42" s="56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0"/>
        <v>0</v>
      </c>
      <c r="K42" s="17"/>
    </row>
    <row r="43" spans="1:11" x14ac:dyDescent="0.25">
      <c r="A43" s="56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0"/>
        <v>0</v>
      </c>
      <c r="K43" s="17"/>
    </row>
    <row r="44" spans="1:11" x14ac:dyDescent="0.25">
      <c r="A44" s="56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0"/>
        <v>0</v>
      </c>
      <c r="K44" s="17"/>
    </row>
    <row r="45" spans="1:11" x14ac:dyDescent="0.25">
      <c r="A45" s="56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0"/>
        <v>0</v>
      </c>
      <c r="K45" s="17"/>
    </row>
    <row r="46" spans="1:11" x14ac:dyDescent="0.25">
      <c r="A46" s="56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0"/>
        <v>0</v>
      </c>
      <c r="K46" s="17"/>
    </row>
    <row r="47" spans="1:11" ht="14.4" thickBot="1" x14ac:dyDescent="0.3">
      <c r="A47" s="56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56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56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56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56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56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56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56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56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56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56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56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56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2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oBS8Z7xvW3hgLanwBjE1zwbkL8hBPfvgn/zut583sLqJCiKbYEYGr7LWIT0IJa62akFCGMc1WFQNbjUiqgE0BA==" saltValue="YG/GL+w3UP0IAy5sXs+ATw==" spinCount="100000" sheet="1" objects="1" scenarios="1"/>
  <protectedRanges>
    <protectedRange sqref="F11:J12" name="Tartomány2"/>
    <protectedRange sqref="C16:H46" name="Tartomány1"/>
  </protectedRanges>
  <mergeCells count="27">
    <mergeCell ref="B2:J2"/>
    <mergeCell ref="B4:E4"/>
    <mergeCell ref="F4:J4"/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G56:J56"/>
    <mergeCell ref="G58:J58"/>
    <mergeCell ref="B14:C15"/>
    <mergeCell ref="D14:E14"/>
    <mergeCell ref="G14:H14"/>
    <mergeCell ref="B47:C47"/>
    <mergeCell ref="G51:J51"/>
    <mergeCell ref="G53:J5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J13"/>
  <sheetViews>
    <sheetView workbookViewId="0">
      <selection activeCell="J22" sqref="J22"/>
    </sheetView>
  </sheetViews>
  <sheetFormatPr defaultRowHeight="13.2" x14ac:dyDescent="0.25"/>
  <cols>
    <col min="1" max="1" width="26" customWidth="1"/>
    <col min="2" max="2" width="2.5546875" customWidth="1"/>
    <col min="3" max="3" width="11.44140625" customWidth="1"/>
    <col min="4" max="4" width="11.33203125" customWidth="1"/>
    <col min="5" max="5" width="11.88671875" customWidth="1"/>
    <col min="6" max="6" width="11.6640625" bestFit="1" customWidth="1"/>
    <col min="12" max="12" width="10.88671875" customWidth="1"/>
  </cols>
  <sheetData>
    <row r="2" spans="1:10" x14ac:dyDescent="0.25">
      <c r="B2" s="40">
        <v>1</v>
      </c>
      <c r="C2" s="105" t="s">
        <v>78</v>
      </c>
      <c r="D2" s="105" t="s">
        <v>77</v>
      </c>
      <c r="E2" s="105" t="s">
        <v>122</v>
      </c>
      <c r="F2" s="105" t="s">
        <v>123</v>
      </c>
      <c r="G2" s="105">
        <v>2021</v>
      </c>
      <c r="H2" s="105">
        <v>2022</v>
      </c>
      <c r="I2" s="104">
        <v>2023</v>
      </c>
      <c r="J2" s="8" t="s">
        <v>4</v>
      </c>
    </row>
    <row r="3" spans="1:10" x14ac:dyDescent="0.25">
      <c r="A3" t="s">
        <v>0</v>
      </c>
      <c r="B3" s="40">
        <v>2</v>
      </c>
      <c r="C3" s="105">
        <v>0.19500000000000001</v>
      </c>
      <c r="D3" s="104">
        <v>0.17499999999999999</v>
      </c>
      <c r="E3" s="105">
        <v>0.17499999999999999</v>
      </c>
      <c r="F3" s="211">
        <v>0.155</v>
      </c>
      <c r="G3" s="105">
        <v>0.155</v>
      </c>
      <c r="H3" s="104">
        <v>0.13</v>
      </c>
      <c r="I3" s="105">
        <v>0.13</v>
      </c>
      <c r="J3" s="9" t="s">
        <v>5</v>
      </c>
    </row>
    <row r="4" spans="1:10" x14ac:dyDescent="0.25">
      <c r="A4" t="s">
        <v>22</v>
      </c>
      <c r="B4" s="40">
        <v>3</v>
      </c>
      <c r="C4" s="104">
        <v>1</v>
      </c>
      <c r="D4" s="105">
        <v>1</v>
      </c>
      <c r="E4" s="105">
        <v>1</v>
      </c>
      <c r="F4" s="105">
        <v>1</v>
      </c>
      <c r="G4" s="105">
        <v>1</v>
      </c>
      <c r="H4" s="105">
        <v>1</v>
      </c>
      <c r="I4" s="105">
        <v>1</v>
      </c>
      <c r="J4" s="9" t="s">
        <v>6</v>
      </c>
    </row>
    <row r="5" spans="1:10" x14ac:dyDescent="0.25">
      <c r="A5" t="s">
        <v>7</v>
      </c>
      <c r="B5" s="40">
        <v>4</v>
      </c>
      <c r="C5" s="105">
        <v>0.15</v>
      </c>
      <c r="D5" s="105">
        <v>0.15</v>
      </c>
      <c r="E5" s="105">
        <v>0.15</v>
      </c>
      <c r="F5" s="105">
        <v>0.15</v>
      </c>
      <c r="G5" s="105">
        <v>0.15</v>
      </c>
      <c r="H5" s="105">
        <v>0.15</v>
      </c>
      <c r="I5" s="105">
        <v>0.15</v>
      </c>
      <c r="J5" s="9" t="s">
        <v>14</v>
      </c>
    </row>
    <row r="6" spans="1:10" x14ac:dyDescent="0.25">
      <c r="A6" t="s">
        <v>20</v>
      </c>
      <c r="B6" s="40">
        <v>5</v>
      </c>
      <c r="C6" s="104">
        <v>0</v>
      </c>
      <c r="D6" s="105">
        <v>0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  <c r="J6" s="9" t="s">
        <v>15</v>
      </c>
    </row>
    <row r="7" spans="1:10" x14ac:dyDescent="0.25">
      <c r="A7" t="s">
        <v>21</v>
      </c>
      <c r="B7" s="40">
        <v>6</v>
      </c>
      <c r="C7" s="104">
        <v>0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9" t="s">
        <v>16</v>
      </c>
    </row>
    <row r="8" spans="1:10" x14ac:dyDescent="0.25">
      <c r="A8" t="s">
        <v>38</v>
      </c>
      <c r="B8" s="40">
        <v>7</v>
      </c>
      <c r="C8" s="105">
        <v>1.4999999999999999E-2</v>
      </c>
      <c r="D8" s="105">
        <v>1.4999999999999999E-2</v>
      </c>
      <c r="E8" s="105">
        <v>1.4999999999999999E-2</v>
      </c>
      <c r="F8" s="105">
        <v>1.4999999999999999E-2</v>
      </c>
      <c r="G8" s="105">
        <v>1.4999999999999999E-2</v>
      </c>
      <c r="H8" s="104">
        <v>0</v>
      </c>
      <c r="I8" s="105">
        <v>0</v>
      </c>
      <c r="J8" s="9" t="s">
        <v>17</v>
      </c>
    </row>
    <row r="9" spans="1:10" ht="23.25" customHeight="1" x14ac:dyDescent="0.25">
      <c r="A9" s="210" t="s">
        <v>121</v>
      </c>
      <c r="B9" s="40">
        <v>8</v>
      </c>
      <c r="C9" s="104">
        <v>1.18</v>
      </c>
      <c r="D9" s="105">
        <v>1.18</v>
      </c>
      <c r="E9" s="105">
        <v>1.18</v>
      </c>
      <c r="F9" s="105">
        <v>1.18</v>
      </c>
      <c r="G9" s="215">
        <v>1.18</v>
      </c>
      <c r="H9" s="215">
        <v>1.18</v>
      </c>
      <c r="I9" s="215">
        <v>1.18</v>
      </c>
      <c r="J9" s="9" t="s">
        <v>18</v>
      </c>
    </row>
    <row r="10" spans="1:10" x14ac:dyDescent="0.25">
      <c r="J10" s="9" t="s">
        <v>19</v>
      </c>
    </row>
    <row r="11" spans="1:10" x14ac:dyDescent="0.25">
      <c r="J11" s="9" t="s">
        <v>3</v>
      </c>
    </row>
    <row r="12" spans="1:10" x14ac:dyDescent="0.25">
      <c r="J12" s="9" t="s">
        <v>1</v>
      </c>
    </row>
    <row r="13" spans="1:10" x14ac:dyDescent="0.25">
      <c r="J13" s="9" t="s">
        <v>2</v>
      </c>
    </row>
  </sheetData>
  <sheetProtection algorithmName="SHA-512" hashValue="RXSl75qLNFb3cLu8f9Yj8o43hOXOMQzKEvVn9roDF9R0hv+RMjX809f0woQWLMhyaj/BkTC9qgMk1x/T3jkcxA==" saltValue="Qkw+Ld/geGZy0YPeS3lmfw==" spinCount="100000" sheet="1" objects="1" scenarios="1"/>
  <customSheetViews>
    <customSheetView guid="{ABB6687D-07F0-4464-87E2-7C03D2A9BBA7}">
      <selection activeCell="E8" sqref="E8"/>
      <pageMargins left="0.7" right="0.7" top="0.75" bottom="0.75" header="0.3" footer="0.3"/>
      <pageSetup paperSize="9" orientation="portrait" r:id="rId1"/>
    </customSheetView>
    <customSheetView guid="{CB971410-15CD-45BE-AB59-6DC4FB4EFE8E}">
      <selection activeCell="E8" sqref="E8"/>
      <pageMargins left="0.7" right="0.7" top="0.75" bottom="0.75" header="0.3" footer="0.3"/>
      <pageSetup paperSize="9" orientation="portrait" r:id="rId2"/>
    </customSheetView>
    <customSheetView guid="{E8B946DD-52FE-4591-A9BB-3F111C65A4A6}">
      <selection activeCell="E8" sqref="E8"/>
      <pageMargins left="0.7" right="0.7" top="0.75" bottom="0.75" header="0.3" footer="0.3"/>
      <pageSetup paperSize="9" orientation="portrait" r:id="rId3"/>
    </customSheetView>
    <customSheetView guid="{7ACB2AD7-DFBE-4ADC-84B3-D00CA349915E}">
      <selection activeCell="E8" sqref="E8"/>
      <pageMargins left="0.7" right="0.7" top="0.75" bottom="0.75" header="0.3" footer="0.3"/>
      <pageSetup paperSize="9" orientation="portrait" r:id="rId4"/>
    </customSheetView>
    <customSheetView guid="{2DEB7800-7512-468D-A0B3-DB870CF4184C}">
      <selection activeCell="E8" sqref="E8"/>
      <pageMargins left="0.7" right="0.7" top="0.75" bottom="0.75" header="0.3" footer="0.3"/>
      <pageSetup paperSize="9" orientation="portrait" r:id="rId5"/>
    </customSheetView>
    <customSheetView guid="{81B3BA14-1813-4822-BF6A-ED55E02B297F}">
      <selection activeCell="E8" sqref="E8"/>
      <pageMargins left="0.7" right="0.7" top="0.75" bottom="0.75" header="0.3" footer="0.3"/>
      <pageSetup paperSize="9" orientation="portrait" r:id="rId6"/>
    </customSheetView>
    <customSheetView guid="{D78786BD-8202-438C-88CA-1D9FF9AC572A}">
      <selection activeCell="E8" sqref="E8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C22" sqref="C22"/>
    </sheetView>
  </sheetViews>
  <sheetFormatPr defaultColWidth="9.109375" defaultRowHeight="13.2" x14ac:dyDescent="0.25"/>
  <cols>
    <col min="1" max="1" width="2.88671875" style="12" customWidth="1"/>
    <col min="2" max="2" width="29.33203125" style="13" customWidth="1"/>
    <col min="3" max="15" width="15.6640625" style="13" customWidth="1"/>
    <col min="16" max="16" width="16.109375" style="13" customWidth="1"/>
    <col min="17" max="17" width="14.44140625" style="13" customWidth="1"/>
    <col min="18" max="18" width="13.5546875" style="13" customWidth="1"/>
    <col min="19" max="19" width="13.88671875" style="13" customWidth="1"/>
    <col min="20" max="20" width="11.44140625" style="13" customWidth="1"/>
    <col min="21" max="16384" width="9.109375" style="13"/>
  </cols>
  <sheetData>
    <row r="1" spans="1:15" ht="13.8" thickBot="1" x14ac:dyDescent="0.3"/>
    <row r="2" spans="1:15" ht="33" customHeight="1" thickBot="1" x14ac:dyDescent="0.3">
      <c r="B2" s="232" t="s">
        <v>23</v>
      </c>
      <c r="C2" s="232"/>
      <c r="D2" s="232"/>
      <c r="E2" s="232"/>
      <c r="F2" s="232"/>
    </row>
    <row r="3" spans="1:15" ht="39.9" customHeight="1" thickBot="1" x14ac:dyDescent="0.3">
      <c r="A3" s="13"/>
      <c r="B3" s="237" t="s">
        <v>29</v>
      </c>
      <c r="C3" s="237"/>
      <c r="D3" s="237"/>
      <c r="E3" s="237"/>
      <c r="F3" s="237"/>
    </row>
    <row r="4" spans="1:15" ht="14.1" customHeight="1" thickBot="1" x14ac:dyDescent="0.3"/>
    <row r="5" spans="1:15" ht="14.1" customHeight="1" x14ac:dyDescent="0.25">
      <c r="B5" s="107" t="s">
        <v>8</v>
      </c>
      <c r="C5" s="233">
        <f>Alapadatok!B2</f>
        <v>0</v>
      </c>
      <c r="D5" s="233"/>
      <c r="E5" s="233"/>
      <c r="F5" s="234"/>
    </row>
    <row r="6" spans="1:15" ht="14.1" customHeight="1" x14ac:dyDescent="0.25">
      <c r="B6" s="108" t="s">
        <v>45</v>
      </c>
      <c r="C6" s="235">
        <f>Alapadatok!B3</f>
        <v>0</v>
      </c>
      <c r="D6" s="235"/>
      <c r="E6" s="235"/>
      <c r="F6" s="236"/>
    </row>
    <row r="7" spans="1:15" ht="14.1" customHeight="1" x14ac:dyDescent="0.25">
      <c r="B7" s="109" t="s">
        <v>44</v>
      </c>
      <c r="C7" s="235">
        <f>Alapadatok!B4</f>
        <v>0</v>
      </c>
      <c r="D7" s="235"/>
      <c r="E7" s="235"/>
      <c r="F7" s="236"/>
    </row>
    <row r="8" spans="1:15" ht="14.1" customHeight="1" x14ac:dyDescent="0.25">
      <c r="B8" s="109" t="s">
        <v>85</v>
      </c>
      <c r="C8" s="235">
        <f>Alapadatok!B5</f>
        <v>0</v>
      </c>
      <c r="D8" s="235"/>
      <c r="E8" s="235"/>
      <c r="F8" s="236"/>
    </row>
    <row r="9" spans="1:15" ht="14.1" customHeight="1" x14ac:dyDescent="0.25">
      <c r="B9" s="109" t="s">
        <v>27</v>
      </c>
      <c r="C9" s="235">
        <f>Alapadatok!B6</f>
        <v>0</v>
      </c>
      <c r="D9" s="235"/>
      <c r="E9" s="235"/>
      <c r="F9" s="236"/>
    </row>
    <row r="10" spans="1:15" ht="14.1" customHeight="1" thickBot="1" x14ac:dyDescent="0.3">
      <c r="B10" s="110" t="s">
        <v>13</v>
      </c>
      <c r="C10" s="238">
        <f>Alapadatok!B7</f>
        <v>0</v>
      </c>
      <c r="D10" s="238"/>
      <c r="E10" s="238"/>
      <c r="F10" s="239"/>
    </row>
    <row r="11" spans="1:15" ht="14.1" customHeight="1" thickBot="1" x14ac:dyDescent="0.3">
      <c r="B11" s="103"/>
      <c r="C11" s="33"/>
      <c r="D11" s="33"/>
      <c r="E11" s="33"/>
      <c r="F11" s="33"/>
    </row>
    <row r="12" spans="1:15" ht="14.1" customHeight="1" thickBot="1" x14ac:dyDescent="0.3">
      <c r="B12" s="111" t="s">
        <v>9</v>
      </c>
      <c r="C12" s="240">
        <f>Alapadatok!B9</f>
        <v>0</v>
      </c>
      <c r="D12" s="240"/>
      <c r="E12" s="240"/>
      <c r="F12" s="241"/>
    </row>
    <row r="13" spans="1:15" ht="14.1" customHeight="1" x14ac:dyDescent="0.25"/>
    <row r="14" spans="1:15" ht="14.1" customHeight="1" thickBot="1" x14ac:dyDescent="0.3"/>
    <row r="15" spans="1:15" ht="14.1" customHeight="1" x14ac:dyDescent="0.25">
      <c r="B15" s="21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06"/>
    </row>
    <row r="16" spans="1:15" s="16" customFormat="1" ht="14.1" customHeight="1" thickBot="1" x14ac:dyDescent="0.3">
      <c r="A16" s="14"/>
      <c r="B16" s="22" t="s">
        <v>11</v>
      </c>
      <c r="C16" s="23"/>
      <c r="D16" s="23"/>
      <c r="E16" s="113"/>
      <c r="F16" s="23"/>
      <c r="G16" s="23"/>
      <c r="H16" s="23"/>
      <c r="I16" s="23"/>
      <c r="J16" s="23"/>
      <c r="K16" s="23"/>
      <c r="L16" s="23"/>
      <c r="M16" s="23"/>
      <c r="N16" s="24"/>
      <c r="O16" s="183"/>
    </row>
    <row r="17" spans="1:17" s="16" customFormat="1" ht="14.1" customHeight="1" thickBot="1" x14ac:dyDescent="0.3">
      <c r="A17" s="14"/>
      <c r="B17" s="18"/>
      <c r="C17" s="15"/>
      <c r="D17" s="15"/>
      <c r="E17" s="15"/>
      <c r="F17" s="15"/>
      <c r="G17" s="15"/>
      <c r="H17" s="15"/>
      <c r="I17" s="15"/>
      <c r="J17" s="15"/>
      <c r="O17" s="184"/>
    </row>
    <row r="18" spans="1:17" s="3" customFormat="1" ht="14.1" customHeight="1" x14ac:dyDescent="0.25">
      <c r="A18" s="10"/>
      <c r="B18" s="41" t="s">
        <v>39</v>
      </c>
      <c r="C18" s="25"/>
      <c r="D18" s="25"/>
      <c r="E18" s="112"/>
      <c r="F18" s="25"/>
      <c r="G18" s="25"/>
      <c r="H18" s="25"/>
      <c r="I18" s="25"/>
      <c r="J18" s="25"/>
      <c r="K18" s="25"/>
      <c r="L18" s="25"/>
      <c r="M18" s="25"/>
      <c r="N18" s="26"/>
      <c r="O18" s="184"/>
    </row>
    <row r="19" spans="1:17" s="3" customFormat="1" ht="14.1" customHeight="1" x14ac:dyDescent="0.25">
      <c r="A19" s="11"/>
      <c r="B19" s="185" t="s">
        <v>24</v>
      </c>
      <c r="C19" s="19">
        <f>IF(C15&lt;&gt;0,C18*HLOOKUP(C15,kozterhek,2,FALSE),0)</f>
        <v>0</v>
      </c>
      <c r="D19" s="19">
        <f t="shared" ref="D19:N19" si="0">IF(D15&lt;&gt;0,D18*HLOOKUP(D15,kozterhek,2,FALSE),0)</f>
        <v>0</v>
      </c>
      <c r="E19" s="19">
        <f>IF(E15&lt;&gt;0,E18*HLOOKUP(E15,kozterhek,2,FALSE),0)</f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7">
        <f t="shared" si="0"/>
        <v>0</v>
      </c>
      <c r="O19" s="184"/>
    </row>
    <row r="20" spans="1:17" s="3" customFormat="1" ht="24.75" customHeight="1" x14ac:dyDescent="0.25">
      <c r="A20" s="11"/>
      <c r="B20" s="173" t="s">
        <v>111</v>
      </c>
      <c r="C20" s="171">
        <f>Cafeteria!B48</f>
        <v>0</v>
      </c>
      <c r="D20" s="171">
        <f>Cafeteria!C48</f>
        <v>0</v>
      </c>
      <c r="E20" s="171">
        <f>Cafeteria!D48</f>
        <v>0</v>
      </c>
      <c r="F20" s="171">
        <f>Cafeteria!E48</f>
        <v>0</v>
      </c>
      <c r="G20" s="171">
        <f>Cafeteria!F48</f>
        <v>0</v>
      </c>
      <c r="H20" s="171">
        <f>Cafeteria!G48</f>
        <v>0</v>
      </c>
      <c r="I20" s="171">
        <f>Cafeteria!H48</f>
        <v>0</v>
      </c>
      <c r="J20" s="171">
        <f>Cafeteria!I48</f>
        <v>0</v>
      </c>
      <c r="K20" s="171">
        <f>Cafeteria!J48</f>
        <v>0</v>
      </c>
      <c r="L20" s="171">
        <f>Cafeteria!K48</f>
        <v>0</v>
      </c>
      <c r="M20" s="171">
        <f>Cafeteria!L48</f>
        <v>0</v>
      </c>
      <c r="N20" s="27">
        <f>Cafeteria!M48</f>
        <v>0</v>
      </c>
    </row>
    <row r="21" spans="1:17" s="3" customFormat="1" ht="14.1" customHeight="1" thickBot="1" x14ac:dyDescent="0.3">
      <c r="A21" s="5"/>
      <c r="B21" s="187" t="s">
        <v>25</v>
      </c>
      <c r="C21" s="28">
        <f t="shared" ref="C21:N21" si="1">IF(C15&lt;&gt;0,SUM(C18:C20),0)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9">
        <f t="shared" si="1"/>
        <v>0</v>
      </c>
    </row>
    <row r="22" spans="1:17" s="3" customFormat="1" ht="14.1" customHeight="1" x14ac:dyDescent="0.25">
      <c r="A22" s="14"/>
      <c r="B22" s="189"/>
      <c r="C22" s="16"/>
      <c r="D22" s="16"/>
      <c r="E22" s="16"/>
      <c r="F22" s="16"/>
      <c r="G22" s="16"/>
      <c r="H22" s="16"/>
    </row>
    <row r="23" spans="1:17" s="3" customFormat="1" ht="14.1" customHeight="1" thickBot="1" x14ac:dyDescent="0.3">
      <c r="A23" s="17"/>
      <c r="B23" s="189"/>
      <c r="C23" s="16"/>
      <c r="D23" s="16"/>
      <c r="E23" s="16"/>
      <c r="F23" s="16"/>
      <c r="G23" s="16"/>
      <c r="H23" s="16"/>
    </row>
    <row r="24" spans="1:17" s="4" customFormat="1" ht="44.1" customHeight="1" thickBot="1" x14ac:dyDescent="0.3">
      <c r="A24" s="12"/>
      <c r="B24" s="190" t="s">
        <v>41</v>
      </c>
      <c r="C24" s="37">
        <f>C21</f>
        <v>0</v>
      </c>
      <c r="D24" s="37">
        <f>D21</f>
        <v>0</v>
      </c>
      <c r="E24" s="37">
        <f>E21</f>
        <v>0</v>
      </c>
      <c r="F24" s="37">
        <f>F21</f>
        <v>0</v>
      </c>
      <c r="G24" s="37">
        <f t="shared" ref="G24:N24" si="2">G21</f>
        <v>0</v>
      </c>
      <c r="H24" s="37">
        <f t="shared" si="2"/>
        <v>0</v>
      </c>
      <c r="I24" s="37">
        <f t="shared" si="2"/>
        <v>0</v>
      </c>
      <c r="J24" s="37">
        <f t="shared" si="2"/>
        <v>0</v>
      </c>
      <c r="K24" s="37">
        <f t="shared" si="2"/>
        <v>0</v>
      </c>
      <c r="L24" s="37">
        <f t="shared" si="2"/>
        <v>0</v>
      </c>
      <c r="M24" s="37">
        <f t="shared" si="2"/>
        <v>0</v>
      </c>
      <c r="N24" s="37">
        <f t="shared" si="2"/>
        <v>0</v>
      </c>
      <c r="O24" s="20">
        <f>SUMIF(C24:N24,"&lt;0")+SUMIF(C24:N24,"&gt;0")</f>
        <v>0</v>
      </c>
    </row>
    <row r="25" spans="1:17" x14ac:dyDescent="0.25">
      <c r="Q25" s="16"/>
    </row>
    <row r="26" spans="1:17" x14ac:dyDescent="0.25">
      <c r="Q26" s="16"/>
    </row>
    <row r="27" spans="1:17" x14ac:dyDescent="0.25">
      <c r="Q27" s="16"/>
    </row>
    <row r="28" spans="1:17" s="7" customFormat="1" x14ac:dyDescent="0.25">
      <c r="A28" s="12"/>
      <c r="B28" s="33" t="s">
        <v>70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6"/>
    </row>
    <row r="29" spans="1:17" x14ac:dyDescent="0.25">
      <c r="B29" s="13" t="s">
        <v>74</v>
      </c>
    </row>
    <row r="32" spans="1:17" x14ac:dyDescent="0.25">
      <c r="B32" s="13" t="s">
        <v>71</v>
      </c>
    </row>
    <row r="35" spans="2:6" x14ac:dyDescent="0.25">
      <c r="B35" s="231"/>
      <c r="C35" s="231"/>
      <c r="E35" s="231" t="s">
        <v>73</v>
      </c>
      <c r="F35" s="231"/>
    </row>
    <row r="36" spans="2:6" x14ac:dyDescent="0.25">
      <c r="B36" s="230"/>
      <c r="C36" s="230"/>
      <c r="E36" s="230" t="s">
        <v>72</v>
      </c>
      <c r="F36" s="230"/>
    </row>
    <row r="38" spans="2:6" x14ac:dyDescent="0.25">
      <c r="E38" s="230" t="s">
        <v>75</v>
      </c>
      <c r="F38" s="230"/>
    </row>
  </sheetData>
  <sheetProtection algorithmName="SHA-512" hashValue="XKdG7Wppr/sCoVy3h0JdmN5zKnOSuFV6wXGIDulH9NCyk8JqMkKfUFXoVJaa6acNI6SSrdCJUN5YWidprdJXSA==" saltValue="3mVM93fclha/12LMn8Ls9A==" spinCount="100000" sheet="1" objects="1" scenarios="1"/>
  <protectedRanges>
    <protectedRange sqref="C15:N19" name="Tartomány1"/>
  </protectedRanges>
  <customSheetViews>
    <customSheetView guid="{ABB6687D-07F0-4464-87E2-7C03D2A9BBA7}" fitToPage="1" topLeftCell="A10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1"/>
      <headerFooter alignWithMargins="0"/>
    </customSheetView>
    <customSheetView guid="{CB971410-15CD-45BE-AB59-6DC4FB4EFE8E}" fitToPage="1" topLeftCell="A10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2"/>
      <headerFooter alignWithMargins="0"/>
    </customSheetView>
    <customSheetView guid="{E8B946DD-52FE-4591-A9BB-3F111C65A4A6}" fitToPage="1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3"/>
      <headerFooter alignWithMargins="0"/>
    </customSheetView>
    <customSheetView guid="{7ACB2AD7-DFBE-4ADC-84B3-D00CA349915E}" fitToPage="1" topLeftCell="A10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4"/>
      <headerFooter alignWithMargins="0"/>
    </customSheetView>
    <customSheetView guid="{2DEB7800-7512-468D-A0B3-DB870CF4184C}" fitToPage="1" topLeftCell="A10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5"/>
      <headerFooter alignWithMargins="0"/>
    </customSheetView>
    <customSheetView guid="{81B3BA14-1813-4822-BF6A-ED55E02B297F}" fitToPage="1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6"/>
      <headerFooter alignWithMargins="0"/>
    </customSheetView>
    <customSheetView guid="{D78786BD-8202-438C-88CA-1D9FF9AC572A}" fitToPage="1">
      <selection activeCell="C25" sqref="C25"/>
      <pageMargins left="0.74803149606299213" right="0.74803149606299213" top="0.98425196850393704" bottom="0.98425196850393704" header="0.51181102362204722" footer="0.51181102362204722"/>
      <pageSetup paperSize="9" scale="56" orientation="landscape" r:id="rId7"/>
      <headerFooter alignWithMargins="0"/>
    </customSheetView>
  </customSheetViews>
  <mergeCells count="14">
    <mergeCell ref="E38:F38"/>
    <mergeCell ref="B35:C35"/>
    <mergeCell ref="B2:F2"/>
    <mergeCell ref="C5:F5"/>
    <mergeCell ref="C6:F6"/>
    <mergeCell ref="C7:F7"/>
    <mergeCell ref="C8:F8"/>
    <mergeCell ref="C9:F9"/>
    <mergeCell ref="B3:F3"/>
    <mergeCell ref="B36:C36"/>
    <mergeCell ref="E35:F35"/>
    <mergeCell ref="E36:F36"/>
    <mergeCell ref="C10:F10"/>
    <mergeCell ref="C12:F12"/>
  </mergeCells>
  <printOptions verticalCentered="1"/>
  <pageMargins left="0.74803149606299213" right="0.74803149606299213" top="0.78740157480314965" bottom="0.78740157480314965" header="0.51181102362204722" footer="0.51181102362204722"/>
  <pageSetup paperSize="9" scale="78" orientation="landscape" r:id="rId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adatok!$J$2:$J$13</xm:f>
          </x14:formula1>
          <xm:sqref>C16:N16</xm:sqref>
        </x14:dataValidation>
        <x14:dataValidation type="list" allowBlank="1" showInputMessage="1" showErrorMessage="1">
          <x14:formula1>
            <xm:f>adatok!$C$2:$I$2</xm:f>
          </x14:formula1>
          <xm:sqref>C15:N15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A7" workbookViewId="0">
      <selection activeCell="C24" sqref="C24"/>
    </sheetView>
  </sheetViews>
  <sheetFormatPr defaultColWidth="9.109375" defaultRowHeight="13.2" x14ac:dyDescent="0.25"/>
  <cols>
    <col min="1" max="1" width="2.88671875" style="12" customWidth="1"/>
    <col min="2" max="2" width="29.33203125" style="13" customWidth="1"/>
    <col min="3" max="15" width="15.6640625" style="13" customWidth="1"/>
    <col min="16" max="16" width="16.109375" style="13" customWidth="1"/>
    <col min="17" max="17" width="14.44140625" style="13" customWidth="1"/>
    <col min="18" max="18" width="13.5546875" style="13" customWidth="1"/>
    <col min="19" max="19" width="13.88671875" style="13" customWidth="1"/>
    <col min="20" max="20" width="11.44140625" style="13" customWidth="1"/>
    <col min="21" max="16384" width="9.109375" style="13"/>
  </cols>
  <sheetData>
    <row r="1" spans="1:15" ht="13.8" thickBot="1" x14ac:dyDescent="0.3"/>
    <row r="2" spans="1:15" ht="33" customHeight="1" thickBot="1" x14ac:dyDescent="0.3">
      <c r="B2" s="232" t="s">
        <v>23</v>
      </c>
      <c r="C2" s="232"/>
      <c r="D2" s="232"/>
      <c r="E2" s="232"/>
      <c r="F2" s="232"/>
    </row>
    <row r="3" spans="1:15" ht="39.9" customHeight="1" thickBot="1" x14ac:dyDescent="0.3">
      <c r="A3" s="13"/>
      <c r="B3" s="237" t="s">
        <v>35</v>
      </c>
      <c r="C3" s="237"/>
      <c r="D3" s="237"/>
      <c r="E3" s="237"/>
      <c r="F3" s="237"/>
    </row>
    <row r="4" spans="1:15" ht="14.1" customHeight="1" thickBot="1" x14ac:dyDescent="0.3"/>
    <row r="5" spans="1:15" ht="14.1" customHeight="1" x14ac:dyDescent="0.25">
      <c r="B5" s="107" t="s">
        <v>8</v>
      </c>
      <c r="C5" s="242">
        <f>Alapadatok!B2</f>
        <v>0</v>
      </c>
      <c r="D5" s="242"/>
      <c r="E5" s="242"/>
      <c r="F5" s="243"/>
    </row>
    <row r="6" spans="1:15" ht="14.1" customHeight="1" x14ac:dyDescent="0.25">
      <c r="B6" s="108" t="s">
        <v>45</v>
      </c>
      <c r="C6" s="244">
        <f>Alapadatok!B3</f>
        <v>0</v>
      </c>
      <c r="D6" s="245"/>
      <c r="E6" s="245"/>
      <c r="F6" s="246"/>
    </row>
    <row r="7" spans="1:15" ht="14.1" customHeight="1" x14ac:dyDescent="0.25">
      <c r="B7" s="109" t="s">
        <v>44</v>
      </c>
      <c r="C7" s="244">
        <f>Alapadatok!B4</f>
        <v>0</v>
      </c>
      <c r="D7" s="245"/>
      <c r="E7" s="245"/>
      <c r="F7" s="246"/>
    </row>
    <row r="8" spans="1:15" ht="14.1" customHeight="1" x14ac:dyDescent="0.25">
      <c r="B8" s="109" t="s">
        <v>85</v>
      </c>
      <c r="C8" s="247">
        <f>Alapadatok!B5</f>
        <v>0</v>
      </c>
      <c r="D8" s="248"/>
      <c r="E8" s="248"/>
      <c r="F8" s="249"/>
    </row>
    <row r="9" spans="1:15" ht="14.1" customHeight="1" x14ac:dyDescent="0.25">
      <c r="B9" s="109" t="s">
        <v>27</v>
      </c>
      <c r="C9" s="244">
        <f>Alapadatok!B6</f>
        <v>0</v>
      </c>
      <c r="D9" s="245"/>
      <c r="E9" s="245"/>
      <c r="F9" s="246"/>
    </row>
    <row r="10" spans="1:15" ht="14.1" customHeight="1" thickBot="1" x14ac:dyDescent="0.3">
      <c r="B10" s="110" t="s">
        <v>13</v>
      </c>
      <c r="C10" s="250">
        <f>Alapadatok!B7</f>
        <v>0</v>
      </c>
      <c r="D10" s="251"/>
      <c r="E10" s="251"/>
      <c r="F10" s="252"/>
    </row>
    <row r="11" spans="1:15" ht="14.1" customHeight="1" thickBot="1" x14ac:dyDescent="0.3">
      <c r="B11" s="182"/>
    </row>
    <row r="12" spans="1:15" ht="14.1" customHeight="1" thickBot="1" x14ac:dyDescent="0.3">
      <c r="B12" s="111" t="s">
        <v>9</v>
      </c>
      <c r="C12" s="253">
        <f>Alapadatok!B9</f>
        <v>0</v>
      </c>
      <c r="D12" s="253"/>
      <c r="E12" s="253"/>
      <c r="F12" s="254"/>
    </row>
    <row r="13" spans="1:15" ht="14.1" customHeight="1" x14ac:dyDescent="0.25"/>
    <row r="14" spans="1:15" ht="14.1" customHeight="1" thickBot="1" x14ac:dyDescent="0.3"/>
    <row r="15" spans="1:15" ht="14.1" customHeight="1" x14ac:dyDescent="0.25">
      <c r="B15" s="21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06"/>
    </row>
    <row r="16" spans="1:15" s="16" customFormat="1" ht="14.1" customHeight="1" thickBot="1" x14ac:dyDescent="0.3">
      <c r="A16" s="14"/>
      <c r="B16" s="22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183"/>
    </row>
    <row r="17" spans="1:17" s="16" customFormat="1" ht="14.1" customHeight="1" thickBot="1" x14ac:dyDescent="0.3">
      <c r="A17" s="14"/>
      <c r="B17" s="1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84"/>
    </row>
    <row r="18" spans="1:17" s="3" customFormat="1" ht="14.1" customHeight="1" x14ac:dyDescent="0.25">
      <c r="A18" s="10"/>
      <c r="B18" s="41" t="s">
        <v>115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184"/>
    </row>
    <row r="19" spans="1:17" s="3" customFormat="1" ht="14.1" customHeight="1" x14ac:dyDescent="0.25">
      <c r="A19" s="11"/>
      <c r="B19" s="185" t="s">
        <v>24</v>
      </c>
      <c r="C19" s="19">
        <f t="shared" ref="C19:N19" si="0">IF(C15&lt;&gt;0,C18*HLOOKUP(C15,kozterhek,2,FALSE),0)</f>
        <v>0</v>
      </c>
      <c r="D19" s="19">
        <f>IF(D15&lt;&gt;0,D18*HLOOKUP(D15,kozterhek,2,FALSE),0)</f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7">
        <f t="shared" si="0"/>
        <v>0</v>
      </c>
      <c r="O19" s="184"/>
    </row>
    <row r="20" spans="1:17" s="3" customFormat="1" ht="26.25" customHeight="1" x14ac:dyDescent="0.25">
      <c r="A20" s="11"/>
      <c r="B20" s="186" t="s">
        <v>111</v>
      </c>
      <c r="C20" s="171">
        <f>Cafeteria!B48</f>
        <v>0</v>
      </c>
      <c r="D20" s="171">
        <f>Cafeteria!C48</f>
        <v>0</v>
      </c>
      <c r="E20" s="171">
        <f>Cafeteria!D48</f>
        <v>0</v>
      </c>
      <c r="F20" s="171">
        <f>Cafeteria!E48</f>
        <v>0</v>
      </c>
      <c r="G20" s="171">
        <f>Cafeteria!F48</f>
        <v>0</v>
      </c>
      <c r="H20" s="171">
        <f>Cafeteria!G48</f>
        <v>0</v>
      </c>
      <c r="I20" s="171">
        <f>Cafeteria!H48</f>
        <v>0</v>
      </c>
      <c r="J20" s="171">
        <f>Cafeteria!I48</f>
        <v>0</v>
      </c>
      <c r="K20" s="171">
        <f>Cafeteria!J48</f>
        <v>0</v>
      </c>
      <c r="L20" s="171">
        <f>Cafeteria!K48</f>
        <v>0</v>
      </c>
      <c r="M20" s="171">
        <f>Cafeteria!L48</f>
        <v>0</v>
      </c>
      <c r="N20" s="172">
        <f>Cafeteria!M48</f>
        <v>0</v>
      </c>
    </row>
    <row r="21" spans="1:17" s="3" customFormat="1" ht="14.1" customHeight="1" thickBot="1" x14ac:dyDescent="0.3">
      <c r="A21" s="5"/>
      <c r="B21" s="187" t="s">
        <v>25</v>
      </c>
      <c r="C21" s="28">
        <f t="shared" ref="C21:N21" si="1">IF(C15&lt;&gt;0,SUM(C18:C20),0)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9">
        <f t="shared" si="1"/>
        <v>0</v>
      </c>
    </row>
    <row r="22" spans="1:17" s="3" customFormat="1" ht="14.1" customHeight="1" x14ac:dyDescent="0.25">
      <c r="A22" s="14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7" s="3" customFormat="1" ht="14.1" customHeight="1" thickBot="1" x14ac:dyDescent="0.3">
      <c r="A23" s="14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7" s="16" customFormat="1" ht="14.1" customHeight="1" thickBot="1" x14ac:dyDescent="0.3">
      <c r="A24" s="17"/>
      <c r="B24" s="188" t="s">
        <v>12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7" s="3" customFormat="1" ht="14.1" customHeight="1" x14ac:dyDescent="0.25">
      <c r="A25" s="17"/>
      <c r="B25" s="18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7" s="3" customFormat="1" ht="14.1" customHeight="1" thickBot="1" x14ac:dyDescent="0.3">
      <c r="A26" s="17"/>
      <c r="B26" s="18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7" s="4" customFormat="1" ht="44.1" customHeight="1" thickBot="1" x14ac:dyDescent="0.3">
      <c r="A27" s="12"/>
      <c r="B27" s="190" t="s">
        <v>41</v>
      </c>
      <c r="C27" s="37">
        <f>C21*C24</f>
        <v>0</v>
      </c>
      <c r="D27" s="37">
        <f>D21*D24</f>
        <v>0</v>
      </c>
      <c r="E27" s="37">
        <f>E21*E24</f>
        <v>0</v>
      </c>
      <c r="F27" s="37">
        <f>F21*F24</f>
        <v>0</v>
      </c>
      <c r="G27" s="37">
        <f t="shared" ref="G27:N27" si="2">G21*G24</f>
        <v>0</v>
      </c>
      <c r="H27" s="37">
        <f t="shared" si="2"/>
        <v>0</v>
      </c>
      <c r="I27" s="37">
        <f t="shared" si="2"/>
        <v>0</v>
      </c>
      <c r="J27" s="37">
        <f t="shared" si="2"/>
        <v>0</v>
      </c>
      <c r="K27" s="37">
        <f t="shared" si="2"/>
        <v>0</v>
      </c>
      <c r="L27" s="37">
        <f t="shared" si="2"/>
        <v>0</v>
      </c>
      <c r="M27" s="37">
        <f t="shared" si="2"/>
        <v>0</v>
      </c>
      <c r="N27" s="37">
        <f t="shared" si="2"/>
        <v>0</v>
      </c>
      <c r="O27" s="20">
        <f>SUMIF(C27:N27,"&lt;0")+SUMIF(C27:N27,"&gt;0")</f>
        <v>0</v>
      </c>
    </row>
    <row r="28" spans="1:17" x14ac:dyDescent="0.25">
      <c r="Q28" s="16"/>
    </row>
    <row r="29" spans="1:17" x14ac:dyDescent="0.25">
      <c r="Q29" s="16"/>
    </row>
    <row r="31" spans="1:17" x14ac:dyDescent="0.25">
      <c r="B31" s="33" t="s">
        <v>70</v>
      </c>
    </row>
    <row r="32" spans="1:17" x14ac:dyDescent="0.25">
      <c r="B32" s="13" t="s">
        <v>81</v>
      </c>
    </row>
    <row r="35" spans="2:6" x14ac:dyDescent="0.25">
      <c r="B35" s="13" t="s">
        <v>71</v>
      </c>
    </row>
    <row r="38" spans="2:6" x14ac:dyDescent="0.25">
      <c r="B38" s="231"/>
      <c r="C38" s="231"/>
      <c r="E38" s="231" t="s">
        <v>73</v>
      </c>
      <c r="F38" s="231"/>
    </row>
    <row r="39" spans="2:6" x14ac:dyDescent="0.25">
      <c r="B39" s="230"/>
      <c r="C39" s="230"/>
      <c r="E39" s="230" t="s">
        <v>72</v>
      </c>
      <c r="F39" s="230"/>
    </row>
    <row r="41" spans="2:6" x14ac:dyDescent="0.25">
      <c r="E41" s="230" t="s">
        <v>75</v>
      </c>
      <c r="F41" s="230"/>
    </row>
  </sheetData>
  <sheetProtection algorithmName="SHA-512" hashValue="KgO56xIs1TXSMKfjKvIzDJsDCpcvxFnROiYMZ5LViZa9zPYmtc/ipkUJ9fhEc/WPvOSZ+uHt1ipZwW60bzjKvQ==" saltValue="LJHFkzrC76ZZuq7GF+8zxg==" spinCount="100000" sheet="1" objects="1" scenarios="1"/>
  <protectedRanges>
    <protectedRange sqref="C15:N19" name="Tartomány1"/>
    <protectedRange sqref="C24:N24" name="Tartomány2" securityDescriptor="O:WDG:WDD:(A;;CC;;;BU)"/>
  </protectedRanges>
  <customSheetViews>
    <customSheetView guid="{ABB6687D-07F0-4464-87E2-7C03D2A9BBA7}" fitToPage="1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1"/>
      <headerFooter alignWithMargins="0"/>
    </customSheetView>
    <customSheetView guid="{CB971410-15CD-45BE-AB59-6DC4FB4EFE8E}" fitToPage="1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2"/>
      <headerFooter alignWithMargins="0"/>
    </customSheetView>
    <customSheetView guid="{E8B946DD-52FE-4591-A9BB-3F111C65A4A6}" fitToPage="1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3"/>
      <headerFooter alignWithMargins="0"/>
    </customSheetView>
    <customSheetView guid="{7ACB2AD7-DFBE-4ADC-84B3-D00CA349915E}" fitToPage="1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4"/>
      <headerFooter alignWithMargins="0"/>
    </customSheetView>
    <customSheetView guid="{2DEB7800-7512-468D-A0B3-DB870CF4184C}" fitToPage="1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5"/>
      <headerFooter alignWithMargins="0"/>
    </customSheetView>
    <customSheetView guid="{81B3BA14-1813-4822-BF6A-ED55E02B297F}" fitToPage="1" topLeftCell="A7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6"/>
      <headerFooter alignWithMargins="0"/>
    </customSheetView>
    <customSheetView guid="{D78786BD-8202-438C-88CA-1D9FF9AC572A}" fitToPage="1">
      <selection activeCell="C35" sqref="C35"/>
      <pageMargins left="0.74803149606299213" right="0.74803149606299213" top="0.98425196850393704" bottom="0.98425196850393704" header="0.51181102362204722" footer="0.51181102362204722"/>
      <pageSetup paperSize="9" scale="56" orientation="landscape" r:id="rId7"/>
      <headerFooter alignWithMargins="0"/>
    </customSheetView>
  </customSheetViews>
  <mergeCells count="14">
    <mergeCell ref="E41:F41"/>
    <mergeCell ref="B38:C38"/>
    <mergeCell ref="C5:F5"/>
    <mergeCell ref="B2:F2"/>
    <mergeCell ref="C6:F6"/>
    <mergeCell ref="C7:F7"/>
    <mergeCell ref="C8:F8"/>
    <mergeCell ref="C10:F10"/>
    <mergeCell ref="B3:F3"/>
    <mergeCell ref="E38:F38"/>
    <mergeCell ref="B39:C39"/>
    <mergeCell ref="E39:F39"/>
    <mergeCell ref="C9:F9"/>
    <mergeCell ref="C12:F12"/>
  </mergeCells>
  <phoneticPr fontId="5" type="noConversion"/>
  <printOptions verticalCentered="1"/>
  <pageMargins left="0.74803149606299213" right="0.74803149606299213" top="0.78740157480314965" bottom="0.78740157480314965" header="0.51181102362204722" footer="0.51181102362204722"/>
  <pageSetup paperSize="9" scale="73" orientation="landscape" r:id="rId8"/>
  <headerFooter alignWithMargins="0"/>
  <legacy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adatok!$J$2:$J$13</xm:f>
          </x14:formula1>
          <xm:sqref>C16:N16</xm:sqref>
        </x14:dataValidation>
        <x14:dataValidation type="list" allowBlank="1" showInputMessage="1" showErrorMessage="1">
          <x14:formula1>
            <xm:f>adatok!$C$2:$I$2</xm:f>
          </x14:formula1>
          <xm:sqref>C15:N15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opLeftCell="A10" workbookViewId="0">
      <selection activeCell="E14" sqref="E14"/>
    </sheetView>
  </sheetViews>
  <sheetFormatPr defaultColWidth="9.109375" defaultRowHeight="13.2" x14ac:dyDescent="0.25"/>
  <cols>
    <col min="1" max="1" width="2.88671875" style="12" customWidth="1"/>
    <col min="2" max="2" width="29.33203125" style="13" customWidth="1"/>
    <col min="3" max="15" width="15.6640625" style="13" customWidth="1"/>
    <col min="16" max="16" width="16.109375" style="13" customWidth="1"/>
    <col min="17" max="17" width="14.44140625" style="13" customWidth="1"/>
    <col min="18" max="18" width="13.5546875" style="13" customWidth="1"/>
    <col min="19" max="19" width="13.88671875" style="13" customWidth="1"/>
    <col min="20" max="20" width="11.44140625" style="13" customWidth="1"/>
    <col min="21" max="16384" width="9.109375" style="13"/>
  </cols>
  <sheetData>
    <row r="1" spans="1:15" ht="13.8" thickBot="1" x14ac:dyDescent="0.3"/>
    <row r="2" spans="1:15" ht="33" customHeight="1" thickBot="1" x14ac:dyDescent="0.3">
      <c r="B2" s="232" t="s">
        <v>23</v>
      </c>
      <c r="C2" s="232"/>
      <c r="D2" s="232"/>
      <c r="E2" s="232"/>
      <c r="F2" s="232"/>
    </row>
    <row r="3" spans="1:15" ht="39.9" customHeight="1" thickBot="1" x14ac:dyDescent="0.3">
      <c r="A3" s="13"/>
      <c r="B3" s="237" t="s">
        <v>36</v>
      </c>
      <c r="C3" s="237"/>
      <c r="D3" s="237"/>
      <c r="E3" s="237"/>
      <c r="F3" s="237"/>
    </row>
    <row r="4" spans="1:15" ht="14.1" customHeight="1" thickBot="1" x14ac:dyDescent="0.3"/>
    <row r="5" spans="1:15" ht="14.1" customHeight="1" x14ac:dyDescent="0.25">
      <c r="B5" s="107" t="s">
        <v>8</v>
      </c>
      <c r="C5" s="242">
        <f>Alapadatok!B2</f>
        <v>0</v>
      </c>
      <c r="D5" s="242"/>
      <c r="E5" s="242"/>
      <c r="F5" s="243"/>
    </row>
    <row r="6" spans="1:15" ht="14.1" customHeight="1" x14ac:dyDescent="0.25">
      <c r="B6" s="108" t="s">
        <v>45</v>
      </c>
      <c r="C6" s="255">
        <f>Alapadatok!B3</f>
        <v>0</v>
      </c>
      <c r="D6" s="255"/>
      <c r="E6" s="255"/>
      <c r="F6" s="256"/>
    </row>
    <row r="7" spans="1:15" ht="14.1" customHeight="1" x14ac:dyDescent="0.25">
      <c r="B7" s="109" t="s">
        <v>44</v>
      </c>
      <c r="C7" s="255">
        <f>Alapadatok!B4</f>
        <v>0</v>
      </c>
      <c r="D7" s="255"/>
      <c r="E7" s="255"/>
      <c r="F7" s="256"/>
    </row>
    <row r="8" spans="1:15" ht="14.1" customHeight="1" x14ac:dyDescent="0.25">
      <c r="B8" s="109" t="s">
        <v>85</v>
      </c>
      <c r="C8" s="247">
        <f>Alapadatok!B5</f>
        <v>0</v>
      </c>
      <c r="D8" s="248"/>
      <c r="E8" s="248"/>
      <c r="F8" s="249"/>
    </row>
    <row r="9" spans="1:15" ht="14.1" customHeight="1" x14ac:dyDescent="0.25">
      <c r="B9" s="109" t="s">
        <v>27</v>
      </c>
      <c r="C9" s="255">
        <f>Alapadatok!B6</f>
        <v>0</v>
      </c>
      <c r="D9" s="255"/>
      <c r="E9" s="255"/>
      <c r="F9" s="256"/>
    </row>
    <row r="10" spans="1:15" ht="14.1" customHeight="1" thickBot="1" x14ac:dyDescent="0.3">
      <c r="B10" s="110" t="s">
        <v>13</v>
      </c>
      <c r="C10" s="250">
        <f>Alapadatok!B7</f>
        <v>0</v>
      </c>
      <c r="D10" s="251"/>
      <c r="E10" s="251"/>
      <c r="F10" s="252"/>
    </row>
    <row r="11" spans="1:15" ht="14.1" customHeight="1" thickBot="1" x14ac:dyDescent="0.3">
      <c r="B11" s="182"/>
    </row>
    <row r="12" spans="1:15" ht="14.1" customHeight="1" thickBot="1" x14ac:dyDescent="0.3">
      <c r="B12" s="111" t="s">
        <v>9</v>
      </c>
      <c r="C12" s="253">
        <f>Alapadatok!B9</f>
        <v>0</v>
      </c>
      <c r="D12" s="253"/>
      <c r="E12" s="253"/>
      <c r="F12" s="254"/>
    </row>
    <row r="13" spans="1:15" ht="14.1" customHeight="1" x14ac:dyDescent="0.25">
      <c r="B13" s="33"/>
    </row>
    <row r="14" spans="1:15" ht="14.1" customHeight="1" thickBot="1" x14ac:dyDescent="0.3">
      <c r="B14" s="33"/>
    </row>
    <row r="15" spans="1:15" ht="14.1" customHeight="1" x14ac:dyDescent="0.25">
      <c r="B15" s="21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06"/>
    </row>
    <row r="16" spans="1:15" s="16" customFormat="1" ht="14.1" customHeight="1" thickBot="1" x14ac:dyDescent="0.3">
      <c r="A16" s="14"/>
      <c r="B16" s="22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183"/>
    </row>
    <row r="17" spans="1:17" s="16" customFormat="1" ht="14.1" customHeight="1" thickBot="1" x14ac:dyDescent="0.3">
      <c r="A17" s="14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83"/>
    </row>
    <row r="18" spans="1:17" s="16" customFormat="1" ht="14.25" customHeight="1" thickBot="1" x14ac:dyDescent="0.3">
      <c r="A18" s="14"/>
      <c r="B18" s="195" t="s">
        <v>116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7"/>
      <c r="O18" s="184"/>
    </row>
    <row r="19" spans="1:17" s="16" customFormat="1" ht="14.25" customHeight="1" thickBot="1" x14ac:dyDescent="0.3">
      <c r="A19" s="14"/>
      <c r="B19" s="1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84"/>
    </row>
    <row r="20" spans="1:17" s="3" customFormat="1" ht="14.1" customHeight="1" x14ac:dyDescent="0.25">
      <c r="A20" s="10"/>
      <c r="B20" s="41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184"/>
    </row>
    <row r="21" spans="1:17" s="3" customFormat="1" ht="14.1" customHeight="1" x14ac:dyDescent="0.25">
      <c r="A21" s="11"/>
      <c r="B21" s="185" t="s">
        <v>24</v>
      </c>
      <c r="C21" s="19">
        <f t="shared" ref="C21:N21" si="0">IF(C15&lt;&gt;0,C20*HLOOKUP(C15,kozterhek,2,FALSE),0)</f>
        <v>0</v>
      </c>
      <c r="D21" s="19">
        <f t="shared" si="0"/>
        <v>0</v>
      </c>
      <c r="E21" s="19">
        <f t="shared" si="0"/>
        <v>0</v>
      </c>
      <c r="F21" s="19">
        <f t="shared" si="0"/>
        <v>0</v>
      </c>
      <c r="G21" s="19">
        <f t="shared" si="0"/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19">
        <f t="shared" si="0"/>
        <v>0</v>
      </c>
      <c r="L21" s="19">
        <f t="shared" si="0"/>
        <v>0</v>
      </c>
      <c r="M21" s="19">
        <f t="shared" si="0"/>
        <v>0</v>
      </c>
      <c r="N21" s="27">
        <f t="shared" si="0"/>
        <v>0</v>
      </c>
      <c r="O21" s="184"/>
    </row>
    <row r="22" spans="1:17" s="3" customFormat="1" ht="29.25" customHeight="1" x14ac:dyDescent="0.25">
      <c r="A22" s="11"/>
      <c r="B22" s="191" t="s">
        <v>111</v>
      </c>
      <c r="C22" s="171">
        <f>Cafeteria!B48</f>
        <v>0</v>
      </c>
      <c r="D22" s="171">
        <f>Cafeteria!C48</f>
        <v>0</v>
      </c>
      <c r="E22" s="171">
        <f>Cafeteria!D48</f>
        <v>0</v>
      </c>
      <c r="F22" s="171">
        <f>Cafeteria!E48</f>
        <v>0</v>
      </c>
      <c r="G22" s="171">
        <f>Cafeteria!F48</f>
        <v>0</v>
      </c>
      <c r="H22" s="171">
        <f>Cafeteria!G48</f>
        <v>0</v>
      </c>
      <c r="I22" s="171">
        <f>Cafeteria!H48</f>
        <v>0</v>
      </c>
      <c r="J22" s="171">
        <f>Cafeteria!I48</f>
        <v>0</v>
      </c>
      <c r="K22" s="171">
        <f>Cafeteria!J48</f>
        <v>0</v>
      </c>
      <c r="L22" s="171">
        <f>Cafeteria!K48</f>
        <v>0</v>
      </c>
      <c r="M22" s="171">
        <f>Cafeteria!L48</f>
        <v>0</v>
      </c>
      <c r="N22" s="172">
        <f>Cafeteria!M48</f>
        <v>0</v>
      </c>
    </row>
    <row r="23" spans="1:17" s="3" customFormat="1" ht="14.1" customHeight="1" thickBot="1" x14ac:dyDescent="0.3">
      <c r="A23" s="5"/>
      <c r="B23" s="187" t="s">
        <v>25</v>
      </c>
      <c r="C23" s="28">
        <f t="shared" ref="C23:N23" si="1">IF(C15&lt;&gt;0,SUM(C20:C22),0)</f>
        <v>0</v>
      </c>
      <c r="D23" s="28">
        <f t="shared" si="1"/>
        <v>0</v>
      </c>
      <c r="E23" s="28">
        <f t="shared" si="1"/>
        <v>0</v>
      </c>
      <c r="F23" s="28">
        <f t="shared" si="1"/>
        <v>0</v>
      </c>
      <c r="G23" s="28">
        <f t="shared" si="1"/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8">
        <f t="shared" si="1"/>
        <v>0</v>
      </c>
      <c r="L23" s="28">
        <f t="shared" si="1"/>
        <v>0</v>
      </c>
      <c r="M23" s="28">
        <f t="shared" si="1"/>
        <v>0</v>
      </c>
      <c r="N23" s="29">
        <f t="shared" si="1"/>
        <v>0</v>
      </c>
    </row>
    <row r="24" spans="1:17" s="3" customFormat="1" ht="14.1" customHeight="1" x14ac:dyDescent="0.25">
      <c r="A24" s="14"/>
      <c r="B24" s="18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7" s="3" customFormat="1" ht="14.1" customHeight="1" thickBot="1" x14ac:dyDescent="0.3">
      <c r="A25" s="14"/>
      <c r="B25" s="18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7" s="3" customFormat="1" ht="27.9" customHeight="1" x14ac:dyDescent="0.25">
      <c r="A26" s="14"/>
      <c r="B26" s="175" t="s">
        <v>117</v>
      </c>
      <c r="C26" s="117">
        <f t="shared" ref="C26:N26" si="2">IF(C18&lt;&gt;0,174/(8/C18),0)</f>
        <v>0</v>
      </c>
      <c r="D26" s="117">
        <f t="shared" si="2"/>
        <v>0</v>
      </c>
      <c r="E26" s="117">
        <f t="shared" si="2"/>
        <v>0</v>
      </c>
      <c r="F26" s="117">
        <f t="shared" si="2"/>
        <v>0</v>
      </c>
      <c r="G26" s="117">
        <f t="shared" si="2"/>
        <v>0</v>
      </c>
      <c r="H26" s="117">
        <f t="shared" si="2"/>
        <v>0</v>
      </c>
      <c r="I26" s="117">
        <f t="shared" si="2"/>
        <v>0</v>
      </c>
      <c r="J26" s="117">
        <f t="shared" si="2"/>
        <v>0</v>
      </c>
      <c r="K26" s="117">
        <f t="shared" si="2"/>
        <v>0</v>
      </c>
      <c r="L26" s="117">
        <f t="shared" si="2"/>
        <v>0</v>
      </c>
      <c r="M26" s="117">
        <f t="shared" si="2"/>
        <v>0</v>
      </c>
      <c r="N26" s="118">
        <f t="shared" si="2"/>
        <v>0</v>
      </c>
    </row>
    <row r="27" spans="1:17" s="3" customFormat="1" ht="27.9" customHeight="1" thickBot="1" x14ac:dyDescent="0.3">
      <c r="A27" s="14"/>
      <c r="B27" s="192" t="s">
        <v>34</v>
      </c>
      <c r="C27" s="120">
        <f>Midőnyilv1!D47</f>
        <v>0</v>
      </c>
      <c r="D27" s="120">
        <f>Midőnyilv2!D47</f>
        <v>0</v>
      </c>
      <c r="E27" s="120">
        <f>Midőnyilv3!D47</f>
        <v>0</v>
      </c>
      <c r="F27" s="120">
        <f>Midőnyilv4!D47</f>
        <v>0</v>
      </c>
      <c r="G27" s="120">
        <f>Midőnyilv5!D47</f>
        <v>0</v>
      </c>
      <c r="H27" s="120">
        <f>Midőnyilv6!D47</f>
        <v>0</v>
      </c>
      <c r="I27" s="120">
        <f>Midőnyilv7!D47</f>
        <v>0</v>
      </c>
      <c r="J27" s="120">
        <f>Midőnyilv8!D47</f>
        <v>0</v>
      </c>
      <c r="K27" s="120">
        <f>Midőnyilv9!D47</f>
        <v>0</v>
      </c>
      <c r="L27" s="120">
        <f>Midőnyilv10!D47</f>
        <v>0</v>
      </c>
      <c r="M27" s="120">
        <f>Midőnyilv11!D47</f>
        <v>0</v>
      </c>
      <c r="N27" s="119">
        <f>Midőnyilv12!D47</f>
        <v>0</v>
      </c>
    </row>
    <row r="28" spans="1:17" s="16" customFormat="1" ht="14.1" customHeight="1" thickBot="1" x14ac:dyDescent="0.3">
      <c r="A28" s="17"/>
      <c r="B28" s="188" t="s">
        <v>12</v>
      </c>
      <c r="C28" s="121">
        <f>IF(C27&lt;&gt;0,C27/C26,0)</f>
        <v>0</v>
      </c>
      <c r="D28" s="121">
        <f t="shared" ref="D28:F28" si="3">IF(D27&lt;&gt;0,D27/D26,0)</f>
        <v>0</v>
      </c>
      <c r="E28" s="121">
        <f t="shared" si="3"/>
        <v>0</v>
      </c>
      <c r="F28" s="121">
        <f t="shared" si="3"/>
        <v>0</v>
      </c>
      <c r="G28" s="121">
        <f>IF(G27&lt;&gt;0,G27/G26,0)</f>
        <v>0</v>
      </c>
      <c r="H28" s="121">
        <f t="shared" ref="H28:N28" si="4">IF(H27&lt;&gt;0,H27/H26,0)</f>
        <v>0</v>
      </c>
      <c r="I28" s="121">
        <f t="shared" si="4"/>
        <v>0</v>
      </c>
      <c r="J28" s="121">
        <f t="shared" si="4"/>
        <v>0</v>
      </c>
      <c r="K28" s="121">
        <f t="shared" si="4"/>
        <v>0</v>
      </c>
      <c r="L28" s="121">
        <f t="shared" si="4"/>
        <v>0</v>
      </c>
      <c r="M28" s="121">
        <f t="shared" si="4"/>
        <v>0</v>
      </c>
      <c r="N28" s="122">
        <f t="shared" si="4"/>
        <v>0</v>
      </c>
    </row>
    <row r="29" spans="1:17" s="3" customFormat="1" ht="14.1" customHeight="1" x14ac:dyDescent="0.25">
      <c r="A29" s="17"/>
      <c r="B29" s="18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7" s="3" customFormat="1" ht="14.1" customHeight="1" thickBot="1" x14ac:dyDescent="0.3">
      <c r="A30" s="17"/>
      <c r="B30" s="18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7" s="4" customFormat="1" ht="44.1" customHeight="1" thickBot="1" x14ac:dyDescent="0.3">
      <c r="A31" s="12"/>
      <c r="B31" s="190" t="s">
        <v>41</v>
      </c>
      <c r="C31" s="37">
        <f>IF(C26&lt;&gt;0,(C23/C26)*C27,0)</f>
        <v>0</v>
      </c>
      <c r="D31" s="37">
        <f>IF(D26&lt;&gt;0,(D23/D26)*D27,0)</f>
        <v>0</v>
      </c>
      <c r="E31" s="37">
        <f>IF(E26&lt;&gt;0,(E23/E26)*E27,0)</f>
        <v>0</v>
      </c>
      <c r="F31" s="37">
        <f>IF(F26&lt;&gt;0,(F23/F26)*F27,0)</f>
        <v>0</v>
      </c>
      <c r="G31" s="37">
        <f t="shared" ref="G31:N31" si="5">IF(G26&lt;&gt;0,(G23/G26)*G27,0)</f>
        <v>0</v>
      </c>
      <c r="H31" s="37">
        <f t="shared" si="5"/>
        <v>0</v>
      </c>
      <c r="I31" s="37">
        <f t="shared" si="5"/>
        <v>0</v>
      </c>
      <c r="J31" s="37">
        <f t="shared" si="5"/>
        <v>0</v>
      </c>
      <c r="K31" s="37">
        <f t="shared" si="5"/>
        <v>0</v>
      </c>
      <c r="L31" s="37">
        <f t="shared" si="5"/>
        <v>0</v>
      </c>
      <c r="M31" s="37">
        <f t="shared" si="5"/>
        <v>0</v>
      </c>
      <c r="N31" s="37">
        <f t="shared" si="5"/>
        <v>0</v>
      </c>
      <c r="O31" s="20">
        <f>SUMIF(C31:N31,"&lt;0")+SUMIF(C31:N31,"&gt;0")</f>
        <v>0</v>
      </c>
    </row>
    <row r="32" spans="1:17" x14ac:dyDescent="0.25">
      <c r="Q32" s="16"/>
    </row>
    <row r="33" spans="1:17" s="7" customFormat="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6"/>
    </row>
    <row r="35" spans="1:17" x14ac:dyDescent="0.25">
      <c r="B35" s="33" t="s">
        <v>70</v>
      </c>
    </row>
    <row r="36" spans="1:17" x14ac:dyDescent="0.25">
      <c r="B36" s="13" t="s">
        <v>81</v>
      </c>
    </row>
    <row r="39" spans="1:17" x14ac:dyDescent="0.25">
      <c r="B39" s="13" t="s">
        <v>71</v>
      </c>
    </row>
    <row r="42" spans="1:17" x14ac:dyDescent="0.25">
      <c r="B42" s="231"/>
      <c r="C42" s="231"/>
      <c r="E42" s="231" t="s">
        <v>73</v>
      </c>
      <c r="F42" s="231"/>
    </row>
    <row r="43" spans="1:17" x14ac:dyDescent="0.25">
      <c r="B43" s="230"/>
      <c r="C43" s="230"/>
      <c r="E43" s="230" t="s">
        <v>72</v>
      </c>
      <c r="F43" s="230"/>
    </row>
    <row r="45" spans="1:17" x14ac:dyDescent="0.25">
      <c r="E45" s="230" t="s">
        <v>75</v>
      </c>
      <c r="F45" s="230"/>
    </row>
  </sheetData>
  <sheetProtection algorithmName="SHA-512" hashValue="5EGXq5ARMq38J9uShsuE+dFFVvbU6sADMkj3U+eqVjjWngjnA8hkYQMp5YVOhekGzqgiiqfHPPl01fSktJ+14A==" saltValue="Jf0zYlah7HSS5qM3/oS3KQ==" spinCount="100000" sheet="1" objects="1" scenarios="1"/>
  <protectedRanges>
    <protectedRange sqref="C15:N21" name="Tartomány1"/>
  </protectedRanges>
  <customSheetViews>
    <customSheetView guid="{ABB6687D-07F0-4464-87E2-7C03D2A9BBA7}" fitToPage="1" topLeftCell="A7">
      <selection activeCell="H9" sqref="H9"/>
      <pageMargins left="0.74803149606299213" right="0.74803149606299213" top="0.98425196850393704" bottom="0.98425196850393704" header="0.51181102362204722" footer="0.51181102362204722"/>
      <pageSetup paperSize="9" scale="56" orientation="landscape" r:id="rId1"/>
      <headerFooter alignWithMargins="0"/>
    </customSheetView>
    <customSheetView guid="{CB971410-15CD-45BE-AB59-6DC4FB4EFE8E}" fitToPage="1" topLeftCell="A7">
      <selection activeCell="H9" sqref="H9"/>
      <pageMargins left="0.74803149606299213" right="0.74803149606299213" top="0.98425196850393704" bottom="0.98425196850393704" header="0.51181102362204722" footer="0.51181102362204722"/>
      <pageSetup paperSize="9" scale="56" orientation="landscape" r:id="rId2"/>
      <headerFooter alignWithMargins="0"/>
    </customSheetView>
    <customSheetView guid="{E8B946DD-52FE-4591-A9BB-3F111C65A4A6}" fitToPage="1" topLeftCell="A16">
      <selection activeCell="C33" sqref="C33"/>
      <pageMargins left="0.74803149606299213" right="0.74803149606299213" top="0.98425196850393704" bottom="0.98425196850393704" header="0.51181102362204722" footer="0.51181102362204722"/>
      <pageSetup paperSize="9" scale="56" orientation="landscape" r:id="rId3"/>
      <headerFooter alignWithMargins="0"/>
    </customSheetView>
    <customSheetView guid="{7ACB2AD7-DFBE-4ADC-84B3-D00CA349915E}" fitToPage="1" topLeftCell="A7">
      <selection activeCell="H9" sqref="H9"/>
      <pageMargins left="0.74803149606299213" right="0.74803149606299213" top="0.98425196850393704" bottom="0.98425196850393704" header="0.51181102362204722" footer="0.51181102362204722"/>
      <pageSetup paperSize="9" scale="56" orientation="landscape" r:id="rId4"/>
      <headerFooter alignWithMargins="0"/>
    </customSheetView>
    <customSheetView guid="{2DEB7800-7512-468D-A0B3-DB870CF4184C}" fitToPage="1" topLeftCell="A7">
      <selection activeCell="H9" sqref="H9"/>
      <pageMargins left="0.74803149606299213" right="0.74803149606299213" top="0.98425196850393704" bottom="0.98425196850393704" header="0.51181102362204722" footer="0.51181102362204722"/>
      <pageSetup paperSize="9" scale="56" orientation="landscape" r:id="rId5"/>
      <headerFooter alignWithMargins="0"/>
    </customSheetView>
    <customSheetView guid="{81B3BA14-1813-4822-BF6A-ED55E02B297F}" fitToPage="1" topLeftCell="A16">
      <selection activeCell="C33" sqref="C33"/>
      <pageMargins left="0.74803149606299213" right="0.74803149606299213" top="0.98425196850393704" bottom="0.98425196850393704" header="0.51181102362204722" footer="0.51181102362204722"/>
      <pageSetup paperSize="9" scale="56" orientation="landscape" r:id="rId6"/>
      <headerFooter alignWithMargins="0"/>
    </customSheetView>
    <customSheetView guid="{D78786BD-8202-438C-88CA-1D9FF9AC572A}" fitToPage="1" topLeftCell="A13">
      <selection activeCell="C33" sqref="C33"/>
      <pageMargins left="0.74803149606299213" right="0.74803149606299213" top="0.98425196850393704" bottom="0.98425196850393704" header="0.51181102362204722" footer="0.51181102362204722"/>
      <pageSetup paperSize="9" scale="56" orientation="landscape" r:id="rId7"/>
      <headerFooter alignWithMargins="0"/>
    </customSheetView>
  </customSheetViews>
  <mergeCells count="14">
    <mergeCell ref="E45:F45"/>
    <mergeCell ref="B3:F3"/>
    <mergeCell ref="B2:F2"/>
    <mergeCell ref="C5:F5"/>
    <mergeCell ref="C6:F6"/>
    <mergeCell ref="C7:F7"/>
    <mergeCell ref="B42:C42"/>
    <mergeCell ref="E42:F42"/>
    <mergeCell ref="B43:C43"/>
    <mergeCell ref="E43:F43"/>
    <mergeCell ref="C9:F9"/>
    <mergeCell ref="C10:F10"/>
    <mergeCell ref="C12:F12"/>
    <mergeCell ref="C8:F8"/>
  </mergeCells>
  <dataValidations count="1">
    <dataValidation type="list" allowBlank="1" showInputMessage="1" showErrorMessage="1" sqref="C17:N17">
      <formula1>honapok</formula1>
    </dataValidation>
  </dataValidations>
  <printOptions verticalCentered="1"/>
  <pageMargins left="0.74803149606299213" right="0.55118110236220474" top="0.39370078740157483" bottom="0.39370078740157483" header="0.51181102362204722" footer="0.51181102362204722"/>
  <pageSetup paperSize="9" scale="75" orientation="landscape" r:id="rId8"/>
  <headerFooter alignWithMargins="0"/>
  <legacy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adatok!$J$2:$J$13</xm:f>
          </x14:formula1>
          <xm:sqref>C16:N16</xm:sqref>
        </x14:dataValidation>
        <x14:dataValidation type="list" allowBlank="1" showInputMessage="1" showErrorMessage="1">
          <x14:formula1>
            <xm:f>adatok!$C$2:$I$2</xm:f>
          </x14:formula1>
          <xm:sqref>C15:N15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opLeftCell="A19" workbookViewId="0">
      <selection activeCell="C28" sqref="C28"/>
    </sheetView>
  </sheetViews>
  <sheetFormatPr defaultColWidth="9.109375" defaultRowHeight="13.2" x14ac:dyDescent="0.25"/>
  <cols>
    <col min="1" max="1" width="2.88671875" style="12" customWidth="1"/>
    <col min="2" max="2" width="29.33203125" style="13" customWidth="1"/>
    <col min="3" max="15" width="15.6640625" style="13" customWidth="1"/>
    <col min="16" max="16" width="16.109375" style="13" customWidth="1"/>
    <col min="17" max="17" width="14.44140625" style="13" customWidth="1"/>
    <col min="18" max="18" width="13.5546875" style="13" customWidth="1"/>
    <col min="19" max="19" width="13.88671875" style="13" customWidth="1"/>
    <col min="20" max="20" width="11.44140625" style="13" customWidth="1"/>
    <col min="21" max="16384" width="9.109375" style="13"/>
  </cols>
  <sheetData>
    <row r="1" spans="1:15" ht="13.8" thickBot="1" x14ac:dyDescent="0.3"/>
    <row r="2" spans="1:15" ht="33" customHeight="1" thickBot="1" x14ac:dyDescent="0.3">
      <c r="B2" s="232" t="s">
        <v>23</v>
      </c>
      <c r="C2" s="232"/>
      <c r="D2" s="232"/>
      <c r="E2" s="232"/>
      <c r="F2" s="232"/>
    </row>
    <row r="3" spans="1:15" ht="39.9" customHeight="1" thickBot="1" x14ac:dyDescent="0.3">
      <c r="A3" s="13"/>
      <c r="B3" s="237" t="s">
        <v>37</v>
      </c>
      <c r="C3" s="237"/>
      <c r="D3" s="237"/>
      <c r="E3" s="237"/>
      <c r="F3" s="237"/>
    </row>
    <row r="4" spans="1:15" ht="14.1" customHeight="1" thickBot="1" x14ac:dyDescent="0.3"/>
    <row r="5" spans="1:15" ht="14.1" customHeight="1" x14ac:dyDescent="0.25">
      <c r="B5" s="107" t="s">
        <v>8</v>
      </c>
      <c r="C5" s="242">
        <f>Alapadatok!B2</f>
        <v>0</v>
      </c>
      <c r="D5" s="242"/>
      <c r="E5" s="242"/>
      <c r="F5" s="243"/>
    </row>
    <row r="6" spans="1:15" ht="14.1" customHeight="1" x14ac:dyDescent="0.25">
      <c r="B6" s="108" t="s">
        <v>45</v>
      </c>
      <c r="C6" s="255">
        <f>Alapadatok!B3</f>
        <v>0</v>
      </c>
      <c r="D6" s="255"/>
      <c r="E6" s="255"/>
      <c r="F6" s="256"/>
    </row>
    <row r="7" spans="1:15" ht="14.1" customHeight="1" x14ac:dyDescent="0.25">
      <c r="B7" s="109" t="s">
        <v>44</v>
      </c>
      <c r="C7" s="255">
        <f>Alapadatok!B4</f>
        <v>0</v>
      </c>
      <c r="D7" s="255"/>
      <c r="E7" s="255"/>
      <c r="F7" s="256"/>
    </row>
    <row r="8" spans="1:15" ht="14.1" customHeight="1" x14ac:dyDescent="0.25">
      <c r="B8" s="109" t="s">
        <v>85</v>
      </c>
      <c r="C8" s="247">
        <f>Alapadatok!B5</f>
        <v>0</v>
      </c>
      <c r="D8" s="248"/>
      <c r="E8" s="248"/>
      <c r="F8" s="249"/>
    </row>
    <row r="9" spans="1:15" ht="14.1" customHeight="1" x14ac:dyDescent="0.25">
      <c r="B9" s="109" t="s">
        <v>27</v>
      </c>
      <c r="C9" s="255">
        <f>Alapadatok!B6</f>
        <v>0</v>
      </c>
      <c r="D9" s="255"/>
      <c r="E9" s="255"/>
      <c r="F9" s="256"/>
    </row>
    <row r="10" spans="1:15" ht="14.1" customHeight="1" thickBot="1" x14ac:dyDescent="0.3">
      <c r="B10" s="110" t="s">
        <v>13</v>
      </c>
      <c r="C10" s="250">
        <f>Alapadatok!B7</f>
        <v>0</v>
      </c>
      <c r="D10" s="251"/>
      <c r="E10" s="251"/>
      <c r="F10" s="252"/>
    </row>
    <row r="11" spans="1:15" ht="14.1" customHeight="1" thickBot="1" x14ac:dyDescent="0.3">
      <c r="B11" s="182"/>
    </row>
    <row r="12" spans="1:15" ht="14.1" customHeight="1" thickBot="1" x14ac:dyDescent="0.3">
      <c r="B12" s="111" t="s">
        <v>9</v>
      </c>
      <c r="C12" s="253">
        <f>Alapadatok!B9</f>
        <v>0</v>
      </c>
      <c r="D12" s="253"/>
      <c r="E12" s="253"/>
      <c r="F12" s="254"/>
    </row>
    <row r="13" spans="1:15" ht="14.1" customHeight="1" x14ac:dyDescent="0.25">
      <c r="B13" s="33"/>
    </row>
    <row r="14" spans="1:15" ht="14.1" customHeight="1" thickBot="1" x14ac:dyDescent="0.3">
      <c r="B14" s="33"/>
    </row>
    <row r="15" spans="1:15" ht="14.1" customHeight="1" x14ac:dyDescent="0.25">
      <c r="B15" s="21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06"/>
    </row>
    <row r="16" spans="1:15" s="16" customFormat="1" ht="14.1" customHeight="1" thickBot="1" x14ac:dyDescent="0.3">
      <c r="A16" s="14"/>
      <c r="B16" s="22" t="s">
        <v>11</v>
      </c>
      <c r="C16" s="23"/>
      <c r="D16" s="23"/>
      <c r="E16" s="23"/>
      <c r="F16" s="114"/>
      <c r="G16" s="23"/>
      <c r="H16" s="23"/>
      <c r="I16" s="23"/>
      <c r="J16" s="23"/>
      <c r="K16" s="23"/>
      <c r="L16" s="23"/>
      <c r="M16" s="23"/>
      <c r="N16" s="24"/>
      <c r="O16" s="183"/>
    </row>
    <row r="17" spans="1:17" s="16" customFormat="1" ht="14.1" customHeight="1" thickBot="1" x14ac:dyDescent="0.3">
      <c r="A17" s="14"/>
      <c r="B17" s="1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84"/>
    </row>
    <row r="18" spans="1:17" s="3" customFormat="1" ht="26.4" customHeight="1" x14ac:dyDescent="0.25">
      <c r="A18" s="10"/>
      <c r="B18" s="41" t="s">
        <v>40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184"/>
    </row>
    <row r="19" spans="1:17" s="3" customFormat="1" ht="14.1" customHeight="1" x14ac:dyDescent="0.25">
      <c r="A19" s="11"/>
      <c r="B19" s="185" t="s">
        <v>24</v>
      </c>
      <c r="C19" s="19">
        <f t="shared" ref="C19:N19" si="0">IF(C15&lt;&gt;0,C18*HLOOKUP(C15,kozterhek,2,FALSE),0)</f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7">
        <f t="shared" si="0"/>
        <v>0</v>
      </c>
      <c r="O19" s="184"/>
    </row>
    <row r="20" spans="1:17" s="3" customFormat="1" ht="39.6" x14ac:dyDescent="0.25">
      <c r="A20" s="11"/>
      <c r="B20" s="173" t="s">
        <v>112</v>
      </c>
      <c r="C20" s="19">
        <f>IF(C15&lt;&gt;0,(C18+C19+#REF!)*C27,0)</f>
        <v>0</v>
      </c>
      <c r="D20" s="19">
        <f>IF(D15&lt;&gt;0,(D18+D19+#REF!)*D27,0)</f>
        <v>0</v>
      </c>
      <c r="E20" s="19">
        <f>IF(E15&lt;&gt;0,(E18+E19+#REF!)*E27,0)</f>
        <v>0</v>
      </c>
      <c r="F20" s="19">
        <f>IF(F15&lt;&gt;0,(F18+F19+#REF!)*F27,0)</f>
        <v>0</v>
      </c>
      <c r="G20" s="19">
        <f>IF(G15&lt;&gt;0,(G18+G19+#REF!)*G27,0)</f>
        <v>0</v>
      </c>
      <c r="H20" s="19">
        <f>IF(H15&lt;&gt;0,(H18+H19+#REF!)*H27,0)</f>
        <v>0</v>
      </c>
      <c r="I20" s="19">
        <f>IF(I15&lt;&gt;0,(I18+I19+#REF!)*I27,0)</f>
        <v>0</v>
      </c>
      <c r="J20" s="19">
        <f>IF(J15&lt;&gt;0,(J18+J19+#REF!)*J27,0)</f>
        <v>0</v>
      </c>
      <c r="K20" s="19">
        <f>IF(K15&lt;&gt;0,(K18+K19+#REF!)*K27,0)</f>
        <v>0</v>
      </c>
      <c r="L20" s="19">
        <f>IF(L15&lt;&gt;0,(L18+L19+#REF!)*L27,0)</f>
        <v>0</v>
      </c>
      <c r="M20" s="19">
        <f>IF(M15&lt;&gt;0,(M18+M19+#REF!)*M27,0)</f>
        <v>0</v>
      </c>
      <c r="N20" s="27">
        <f>IF(N15&lt;&gt;0,(N18+N19+#REF!)*N27,0)</f>
        <v>0</v>
      </c>
    </row>
    <row r="21" spans="1:17" s="3" customFormat="1" ht="26.4" x14ac:dyDescent="0.25">
      <c r="A21" s="11"/>
      <c r="B21" s="173" t="s">
        <v>113</v>
      </c>
      <c r="C21" s="19">
        <f>Cafeteria!B48</f>
        <v>0</v>
      </c>
      <c r="D21" s="19">
        <f>Cafeteria!C48</f>
        <v>0</v>
      </c>
      <c r="E21" s="19">
        <f>Cafeteria!D48</f>
        <v>0</v>
      </c>
      <c r="F21" s="19">
        <f>Cafeteria!E48</f>
        <v>0</v>
      </c>
      <c r="G21" s="19">
        <f>Cafeteria!F48</f>
        <v>0</v>
      </c>
      <c r="H21" s="19">
        <f>Cafeteria!G48</f>
        <v>0</v>
      </c>
      <c r="I21" s="19">
        <f>Cafeteria!H48</f>
        <v>0</v>
      </c>
      <c r="J21" s="19">
        <f>Cafeteria!I48</f>
        <v>0</v>
      </c>
      <c r="K21" s="19">
        <f>Cafeteria!J48</f>
        <v>0</v>
      </c>
      <c r="L21" s="19">
        <f>Cafeteria!K48</f>
        <v>0</v>
      </c>
      <c r="M21" s="19">
        <f>Cafeteria!L48</f>
        <v>0</v>
      </c>
      <c r="N21" s="27">
        <f>Cafeteria!M48</f>
        <v>0</v>
      </c>
    </row>
    <row r="22" spans="1:17" s="3" customFormat="1" ht="26.4" x14ac:dyDescent="0.25">
      <c r="A22" s="11"/>
      <c r="B22" s="173" t="s">
        <v>114</v>
      </c>
      <c r="C22" s="19">
        <f>C21*C28</f>
        <v>0</v>
      </c>
      <c r="D22" s="19">
        <f t="shared" ref="D22:N22" si="1">D21*D28</f>
        <v>0</v>
      </c>
      <c r="E22" s="19">
        <f t="shared" si="1"/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19">
        <f t="shared" si="1"/>
        <v>0</v>
      </c>
      <c r="K22" s="19">
        <f t="shared" si="1"/>
        <v>0</v>
      </c>
      <c r="L22" s="19">
        <f t="shared" si="1"/>
        <v>0</v>
      </c>
      <c r="M22" s="19">
        <f t="shared" si="1"/>
        <v>0</v>
      </c>
      <c r="N22" s="27">
        <f t="shared" si="1"/>
        <v>0</v>
      </c>
    </row>
    <row r="23" spans="1:17" s="3" customFormat="1" ht="39.6" customHeight="1" thickBot="1" x14ac:dyDescent="0.3">
      <c r="A23" s="11"/>
      <c r="B23" s="174" t="s">
        <v>25</v>
      </c>
      <c r="C23" s="28">
        <f t="shared" ref="C23:N23" si="2">IF(C15&lt;&gt;0,C20+C22,0)</f>
        <v>0</v>
      </c>
      <c r="D23" s="28">
        <f t="shared" si="2"/>
        <v>0</v>
      </c>
      <c r="E23" s="28">
        <f t="shared" si="2"/>
        <v>0</v>
      </c>
      <c r="F23" s="28">
        <f t="shared" si="2"/>
        <v>0</v>
      </c>
      <c r="G23" s="28">
        <f t="shared" si="2"/>
        <v>0</v>
      </c>
      <c r="H23" s="28">
        <f t="shared" si="2"/>
        <v>0</v>
      </c>
      <c r="I23" s="28">
        <f t="shared" si="2"/>
        <v>0</v>
      </c>
      <c r="J23" s="28">
        <f t="shared" si="2"/>
        <v>0</v>
      </c>
      <c r="K23" s="28">
        <f t="shared" si="2"/>
        <v>0</v>
      </c>
      <c r="L23" s="28">
        <f t="shared" si="2"/>
        <v>0</v>
      </c>
      <c r="M23" s="28">
        <f t="shared" si="2"/>
        <v>0</v>
      </c>
      <c r="N23" s="29">
        <f t="shared" si="2"/>
        <v>0</v>
      </c>
    </row>
    <row r="24" spans="1:17" s="3" customFormat="1" ht="14.1" customHeight="1" x14ac:dyDescent="0.25">
      <c r="A24" s="14"/>
      <c r="B24" s="18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7" s="3" customFormat="1" ht="14.1" customHeight="1" thickBot="1" x14ac:dyDescent="0.3">
      <c r="A25" s="14"/>
      <c r="B25" s="18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7" s="3" customFormat="1" ht="28.95" customHeight="1" x14ac:dyDescent="0.25">
      <c r="A26" s="14"/>
      <c r="B26" s="175" t="s">
        <v>133</v>
      </c>
      <c r="C26" s="117">
        <f>Midőnyilv1!J47</f>
        <v>0</v>
      </c>
      <c r="D26" s="117">
        <f>Midőnyilv2!J47</f>
        <v>0</v>
      </c>
      <c r="E26" s="117">
        <f>Midőnyilv3!J47</f>
        <v>0</v>
      </c>
      <c r="F26" s="117">
        <f>Midőnyilv4!J47</f>
        <v>0</v>
      </c>
      <c r="G26" s="117">
        <f>Midőnyilv5!J47</f>
        <v>0</v>
      </c>
      <c r="H26" s="117">
        <f>Midőnyilv6!J47</f>
        <v>0</v>
      </c>
      <c r="I26" s="117">
        <f>Midőnyilv7!J47</f>
        <v>0</v>
      </c>
      <c r="J26" s="117">
        <f>Midőnyilv8!J47</f>
        <v>0</v>
      </c>
      <c r="K26" s="117">
        <f>Midőnyilv9!J47</f>
        <v>0</v>
      </c>
      <c r="L26" s="117">
        <f>Midőnyilv10!J47</f>
        <v>0</v>
      </c>
      <c r="M26" s="117">
        <f>Midőnyilv11!J47</f>
        <v>0</v>
      </c>
      <c r="N26" s="118">
        <f>Midőnyilv12!J47</f>
        <v>0</v>
      </c>
    </row>
    <row r="27" spans="1:17" s="3" customFormat="1" ht="28.95" customHeight="1" x14ac:dyDescent="0.25">
      <c r="A27" s="14"/>
      <c r="B27" s="176" t="s">
        <v>34</v>
      </c>
      <c r="C27" s="177">
        <f>Midőnyilv1!D47</f>
        <v>0</v>
      </c>
      <c r="D27" s="177">
        <f>Midőnyilv2!D47</f>
        <v>0</v>
      </c>
      <c r="E27" s="177">
        <f>Midőnyilv3!D47</f>
        <v>0</v>
      </c>
      <c r="F27" s="177">
        <f>Midőnyilv4!D47</f>
        <v>0</v>
      </c>
      <c r="G27" s="177">
        <f>Midőnyilv5!D47</f>
        <v>0</v>
      </c>
      <c r="H27" s="177">
        <f>Midőnyilv6!D47</f>
        <v>0</v>
      </c>
      <c r="I27" s="177">
        <f>Midőnyilv7!D47</f>
        <v>0</v>
      </c>
      <c r="J27" s="177">
        <f>Midőnyilv8!D47</f>
        <v>0</v>
      </c>
      <c r="K27" s="177">
        <f>Midőnyilv9!D47</f>
        <v>0</v>
      </c>
      <c r="L27" s="177">
        <f>Midőnyilv10!D47</f>
        <v>0</v>
      </c>
      <c r="M27" s="177">
        <f>Midőnyilv11!D47</f>
        <v>0</v>
      </c>
      <c r="N27" s="178">
        <f>Midőnyilv12!D47</f>
        <v>0</v>
      </c>
    </row>
    <row r="28" spans="1:17" s="3" customFormat="1" ht="28.95" customHeight="1" thickBot="1" x14ac:dyDescent="0.3">
      <c r="A28" s="14"/>
      <c r="B28" s="22" t="s">
        <v>12</v>
      </c>
      <c r="C28" s="180">
        <f>IF(C27&lt;&gt;0,C27/C26,0)</f>
        <v>0</v>
      </c>
      <c r="D28" s="180">
        <f t="shared" ref="D28:N28" si="3">IF(D27&lt;&gt;0,D27/D26,0)</f>
        <v>0</v>
      </c>
      <c r="E28" s="180">
        <f t="shared" si="3"/>
        <v>0</v>
      </c>
      <c r="F28" s="180">
        <f t="shared" si="3"/>
        <v>0</v>
      </c>
      <c r="G28" s="180">
        <f t="shared" si="3"/>
        <v>0</v>
      </c>
      <c r="H28" s="180">
        <f t="shared" si="3"/>
        <v>0</v>
      </c>
      <c r="I28" s="180">
        <f t="shared" si="3"/>
        <v>0</v>
      </c>
      <c r="J28" s="180">
        <f t="shared" si="3"/>
        <v>0</v>
      </c>
      <c r="K28" s="180">
        <f t="shared" si="3"/>
        <v>0</v>
      </c>
      <c r="L28" s="180">
        <f t="shared" si="3"/>
        <v>0</v>
      </c>
      <c r="M28" s="180">
        <f t="shared" si="3"/>
        <v>0</v>
      </c>
      <c r="N28" s="181">
        <f t="shared" si="3"/>
        <v>0</v>
      </c>
    </row>
    <row r="29" spans="1:17" s="3" customFormat="1" ht="14.1" customHeight="1" thickBot="1" x14ac:dyDescent="0.3">
      <c r="A29" s="17"/>
      <c r="B29" s="18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7" s="4" customFormat="1" ht="44.1" customHeight="1" thickBot="1" x14ac:dyDescent="0.3">
      <c r="A30" s="12"/>
      <c r="B30" s="190" t="s">
        <v>41</v>
      </c>
      <c r="C30" s="37">
        <f>C23</f>
        <v>0</v>
      </c>
      <c r="D30" s="37">
        <f t="shared" ref="D30:N30" si="4">D23</f>
        <v>0</v>
      </c>
      <c r="E30" s="37">
        <f t="shared" si="4"/>
        <v>0</v>
      </c>
      <c r="F30" s="37">
        <f t="shared" si="4"/>
        <v>0</v>
      </c>
      <c r="G30" s="37">
        <f t="shared" si="4"/>
        <v>0</v>
      </c>
      <c r="H30" s="37">
        <f t="shared" si="4"/>
        <v>0</v>
      </c>
      <c r="I30" s="37">
        <f t="shared" si="4"/>
        <v>0</v>
      </c>
      <c r="J30" s="37">
        <f t="shared" si="4"/>
        <v>0</v>
      </c>
      <c r="K30" s="37">
        <f t="shared" si="4"/>
        <v>0</v>
      </c>
      <c r="L30" s="37">
        <f t="shared" si="4"/>
        <v>0</v>
      </c>
      <c r="M30" s="37">
        <f t="shared" si="4"/>
        <v>0</v>
      </c>
      <c r="N30" s="37">
        <f t="shared" si="4"/>
        <v>0</v>
      </c>
      <c r="O30" s="20">
        <f>SUMIF(C30:N30,"&lt;0")+SUMIF(C30:N30,"&gt;0")</f>
        <v>0</v>
      </c>
    </row>
    <row r="31" spans="1:17" x14ac:dyDescent="0.25">
      <c r="Q31" s="16"/>
    </row>
    <row r="32" spans="1:17" s="7" customForma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6"/>
    </row>
    <row r="34" spans="2:6" x14ac:dyDescent="0.25">
      <c r="B34" s="33" t="s">
        <v>70</v>
      </c>
    </row>
    <row r="35" spans="2:6" x14ac:dyDescent="0.25">
      <c r="B35" s="13" t="s">
        <v>81</v>
      </c>
    </row>
    <row r="38" spans="2:6" x14ac:dyDescent="0.25">
      <c r="B38" s="13" t="s">
        <v>71</v>
      </c>
    </row>
    <row r="41" spans="2:6" x14ac:dyDescent="0.25">
      <c r="B41" s="231"/>
      <c r="C41" s="231"/>
      <c r="E41" s="231" t="s">
        <v>73</v>
      </c>
      <c r="F41" s="231"/>
    </row>
    <row r="42" spans="2:6" x14ac:dyDescent="0.25">
      <c r="B42" s="230"/>
      <c r="C42" s="230"/>
      <c r="E42" s="230" t="s">
        <v>72</v>
      </c>
      <c r="F42" s="230"/>
    </row>
    <row r="44" spans="2:6" x14ac:dyDescent="0.25">
      <c r="E44" s="230" t="s">
        <v>75</v>
      </c>
      <c r="F44" s="230"/>
    </row>
  </sheetData>
  <sheetProtection algorithmName="SHA-512" hashValue="hqb9nSVdkN98Fpp8CH4r+SlM8fsBuKgxlsdlHtEzPXGbCrb3R5d0nVXbnKOK5td3WlYE9Qt/bXzWKlMnMwyigA==" saltValue="g08LUMBo5CXfsQ8IPXfxGA==" spinCount="100000" sheet="1" objects="1" scenarios="1"/>
  <protectedRanges>
    <protectedRange sqref="C15:N19" name="Tartomány1"/>
  </protectedRanges>
  <customSheetViews>
    <customSheetView guid="{ABB6687D-07F0-4464-87E2-7C03D2A9BBA7}" fitToPage="1" topLeftCell="A10">
      <selection activeCell="C31" sqref="C31"/>
      <pageMargins left="0.74803149606299213" right="0.74803149606299213" top="0.98425196850393704" bottom="0.98425196850393704" header="0.51181102362204722" footer="0.51181102362204722"/>
      <pageSetup paperSize="9" scale="56" orientation="landscape" r:id="rId1"/>
      <headerFooter alignWithMargins="0"/>
    </customSheetView>
    <customSheetView guid="{CB971410-15CD-45BE-AB59-6DC4FB4EFE8E}" fitToPage="1" topLeftCell="A10">
      <selection activeCell="C31" sqref="C31"/>
      <pageMargins left="0.74803149606299213" right="0.74803149606299213" top="0.98425196850393704" bottom="0.98425196850393704" header="0.51181102362204722" footer="0.51181102362204722"/>
      <pageSetup paperSize="9" scale="56" orientation="landscape" r:id="rId2"/>
      <headerFooter alignWithMargins="0"/>
    </customSheetView>
    <customSheetView guid="{E8B946DD-52FE-4591-A9BB-3F111C65A4A6}" fitToPage="1">
      <selection activeCell="B22" sqref="B22"/>
      <pageMargins left="0.74803149606299213" right="0.74803149606299213" top="0.98425196850393704" bottom="0.98425196850393704" header="0.51181102362204722" footer="0.51181102362204722"/>
      <pageSetup paperSize="9" scale="56" orientation="landscape" r:id="rId3"/>
      <headerFooter alignWithMargins="0"/>
    </customSheetView>
    <customSheetView guid="{7ACB2AD7-DFBE-4ADC-84B3-D00CA349915E}" fitToPage="1" topLeftCell="A10">
      <selection activeCell="C31" sqref="C31"/>
      <pageMargins left="0.74803149606299213" right="0.74803149606299213" top="0.98425196850393704" bottom="0.98425196850393704" header="0.51181102362204722" footer="0.51181102362204722"/>
      <pageSetup paperSize="9" scale="56" orientation="landscape" r:id="rId4"/>
      <headerFooter alignWithMargins="0"/>
    </customSheetView>
    <customSheetView guid="{2DEB7800-7512-468D-A0B3-DB870CF4184C}" fitToPage="1" topLeftCell="A10">
      <selection activeCell="C31" sqref="C31"/>
      <pageMargins left="0.74803149606299213" right="0.74803149606299213" top="0.98425196850393704" bottom="0.98425196850393704" header="0.51181102362204722" footer="0.51181102362204722"/>
      <pageSetup paperSize="9" scale="56" orientation="landscape" r:id="rId5"/>
      <headerFooter alignWithMargins="0"/>
    </customSheetView>
    <customSheetView guid="{81B3BA14-1813-4822-BF6A-ED55E02B297F}" fitToPage="1">
      <selection activeCell="B22" sqref="B22"/>
      <pageMargins left="0.74803149606299213" right="0.74803149606299213" top="0.98425196850393704" bottom="0.98425196850393704" header="0.51181102362204722" footer="0.51181102362204722"/>
      <pageSetup paperSize="9" scale="56" orientation="landscape" r:id="rId6"/>
      <headerFooter alignWithMargins="0"/>
    </customSheetView>
    <customSheetView guid="{D78786BD-8202-438C-88CA-1D9FF9AC572A}" fitToPage="1" topLeftCell="A4">
      <selection activeCell="B22" sqref="B22"/>
      <pageMargins left="0.74803149606299213" right="0.74803149606299213" top="0.98425196850393704" bottom="0.98425196850393704" header="0.51181102362204722" footer="0.51181102362204722"/>
      <pageSetup paperSize="9" scale="56" orientation="landscape" r:id="rId7"/>
      <headerFooter alignWithMargins="0"/>
    </customSheetView>
  </customSheetViews>
  <mergeCells count="14">
    <mergeCell ref="C9:F9"/>
    <mergeCell ref="C10:F10"/>
    <mergeCell ref="C12:F12"/>
    <mergeCell ref="B42:C42"/>
    <mergeCell ref="E44:F44"/>
    <mergeCell ref="E42:F42"/>
    <mergeCell ref="B41:C41"/>
    <mergeCell ref="E41:F41"/>
    <mergeCell ref="B2:F2"/>
    <mergeCell ref="C5:F5"/>
    <mergeCell ref="C6:F6"/>
    <mergeCell ref="C7:F7"/>
    <mergeCell ref="C8:F8"/>
    <mergeCell ref="B3:F3"/>
  </mergeCells>
  <printOptions verticalCentered="1"/>
  <pageMargins left="0.74803149606299213" right="0.74803149606299213" top="0.39370078740157483" bottom="0.39370078740157483" header="0.51181102362204722" footer="0.51181102362204722"/>
  <pageSetup paperSize="9" scale="70" orientation="landscape" r:id="rId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adatok!$J$2:$J$13</xm:f>
          </x14:formula1>
          <xm:sqref>C16:N16</xm:sqref>
        </x14:dataValidation>
        <x14:dataValidation type="list" allowBlank="1" showInputMessage="1" showErrorMessage="1">
          <x14:formula1>
            <xm:f>adatok!$C$2:$I$2</xm:f>
          </x14:formula1>
          <xm:sqref>C15:N15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opLeftCell="A22" workbookViewId="0">
      <selection activeCell="A20" sqref="A20:XFD20"/>
    </sheetView>
  </sheetViews>
  <sheetFormatPr defaultColWidth="9.109375" defaultRowHeight="13.2" x14ac:dyDescent="0.25"/>
  <cols>
    <col min="1" max="1" width="2.88671875" style="12" customWidth="1"/>
    <col min="2" max="2" width="29.33203125" style="13" customWidth="1"/>
    <col min="3" max="15" width="15.6640625" style="13" customWidth="1"/>
    <col min="16" max="16" width="16.109375" style="13" customWidth="1"/>
    <col min="17" max="17" width="14.44140625" style="13" customWidth="1"/>
    <col min="18" max="18" width="13.5546875" style="13" customWidth="1"/>
    <col min="19" max="19" width="13.88671875" style="13" customWidth="1"/>
    <col min="20" max="20" width="11.44140625" style="13" customWidth="1"/>
    <col min="21" max="16384" width="9.109375" style="13"/>
  </cols>
  <sheetData>
    <row r="1" spans="1:15" ht="13.8" thickBot="1" x14ac:dyDescent="0.3"/>
    <row r="2" spans="1:15" ht="33" customHeight="1" thickBot="1" x14ac:dyDescent="0.3">
      <c r="B2" s="232" t="s">
        <v>23</v>
      </c>
      <c r="C2" s="232"/>
      <c r="D2" s="232"/>
      <c r="E2" s="232"/>
      <c r="F2" s="232"/>
    </row>
    <row r="3" spans="1:15" ht="39.9" customHeight="1" thickBot="1" x14ac:dyDescent="0.3">
      <c r="A3" s="13"/>
      <c r="B3" s="237" t="s">
        <v>80</v>
      </c>
      <c r="C3" s="237"/>
      <c r="D3" s="237"/>
      <c r="E3" s="237"/>
      <c r="F3" s="237"/>
    </row>
    <row r="4" spans="1:15" ht="14.1" customHeight="1" thickBot="1" x14ac:dyDescent="0.3"/>
    <row r="5" spans="1:15" ht="14.1" customHeight="1" x14ac:dyDescent="0.25">
      <c r="B5" s="107" t="s">
        <v>8</v>
      </c>
      <c r="C5" s="242">
        <f>Alapadatok!B2</f>
        <v>0</v>
      </c>
      <c r="D5" s="242"/>
      <c r="E5" s="242"/>
      <c r="F5" s="243"/>
    </row>
    <row r="6" spans="1:15" ht="14.1" customHeight="1" x14ac:dyDescent="0.25">
      <c r="B6" s="108" t="s">
        <v>45</v>
      </c>
      <c r="C6" s="255">
        <f>Alapadatok!B3</f>
        <v>0</v>
      </c>
      <c r="D6" s="255"/>
      <c r="E6" s="255"/>
      <c r="F6" s="256"/>
    </row>
    <row r="7" spans="1:15" ht="14.1" customHeight="1" x14ac:dyDescent="0.25">
      <c r="B7" s="109" t="s">
        <v>44</v>
      </c>
      <c r="C7" s="255">
        <f>Alapadatok!B4</f>
        <v>0</v>
      </c>
      <c r="D7" s="255"/>
      <c r="E7" s="255"/>
      <c r="F7" s="256"/>
    </row>
    <row r="8" spans="1:15" ht="14.1" customHeight="1" x14ac:dyDescent="0.25">
      <c r="B8" s="109" t="s">
        <v>85</v>
      </c>
      <c r="C8" s="247">
        <f>Alapadatok!B5</f>
        <v>0</v>
      </c>
      <c r="D8" s="248"/>
      <c r="E8" s="248"/>
      <c r="F8" s="249"/>
    </row>
    <row r="9" spans="1:15" ht="14.1" customHeight="1" x14ac:dyDescent="0.25">
      <c r="B9" s="109" t="s">
        <v>27</v>
      </c>
      <c r="C9" s="255">
        <f>Alapadatok!B6</f>
        <v>0</v>
      </c>
      <c r="D9" s="255"/>
      <c r="E9" s="255"/>
      <c r="F9" s="256"/>
    </row>
    <row r="10" spans="1:15" ht="14.1" customHeight="1" thickBot="1" x14ac:dyDescent="0.3">
      <c r="B10" s="110" t="s">
        <v>13</v>
      </c>
      <c r="C10" s="250">
        <f>Alapadatok!B7</f>
        <v>0</v>
      </c>
      <c r="D10" s="251"/>
      <c r="E10" s="251"/>
      <c r="F10" s="252"/>
    </row>
    <row r="11" spans="1:15" ht="14.1" customHeight="1" thickBot="1" x14ac:dyDescent="0.3">
      <c r="B11" s="182"/>
    </row>
    <row r="12" spans="1:15" ht="14.1" customHeight="1" thickBot="1" x14ac:dyDescent="0.3">
      <c r="B12" s="111" t="s">
        <v>9</v>
      </c>
      <c r="C12" s="253">
        <f>Alapadatok!B9</f>
        <v>0</v>
      </c>
      <c r="D12" s="253"/>
      <c r="E12" s="253"/>
      <c r="F12" s="254"/>
    </row>
    <row r="13" spans="1:15" ht="14.1" customHeight="1" x14ac:dyDescent="0.25">
      <c r="B13" s="33"/>
    </row>
    <row r="14" spans="1:15" ht="14.1" customHeight="1" thickBot="1" x14ac:dyDescent="0.3">
      <c r="B14" s="33"/>
    </row>
    <row r="15" spans="1:15" ht="14.1" customHeight="1" x14ac:dyDescent="0.25">
      <c r="B15" s="21" t="s">
        <v>10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106"/>
    </row>
    <row r="16" spans="1:15" s="16" customFormat="1" ht="14.1" customHeight="1" thickBot="1" x14ac:dyDescent="0.3">
      <c r="A16" s="14"/>
      <c r="B16" s="22" t="s">
        <v>11</v>
      </c>
      <c r="C16" s="23"/>
      <c r="D16" s="23"/>
      <c r="E16" s="23"/>
      <c r="F16" s="114"/>
      <c r="G16" s="23"/>
      <c r="H16" s="23"/>
      <c r="I16" s="23"/>
      <c r="J16" s="23"/>
      <c r="K16" s="23"/>
      <c r="L16" s="23"/>
      <c r="M16" s="23"/>
      <c r="N16" s="24"/>
      <c r="O16" s="183"/>
    </row>
    <row r="17" spans="1:17" s="16" customFormat="1" ht="14.1" customHeight="1" thickBot="1" x14ac:dyDescent="0.3">
      <c r="A17" s="14"/>
      <c r="B17" s="1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84"/>
    </row>
    <row r="18" spans="1:17" s="3" customFormat="1" ht="26.4" customHeight="1" x14ac:dyDescent="0.25">
      <c r="A18" s="10"/>
      <c r="B18" s="41" t="s">
        <v>79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184"/>
    </row>
    <row r="19" spans="1:17" s="3" customFormat="1" ht="14.1" customHeight="1" x14ac:dyDescent="0.25">
      <c r="A19" s="11"/>
      <c r="B19" s="185" t="s">
        <v>24</v>
      </c>
      <c r="C19" s="19">
        <f t="shared" ref="C19:N19" si="0">IF(C15&lt;&gt;0,C18*HLOOKUP(C15,kozterhek,2,FALSE),0)</f>
        <v>0</v>
      </c>
      <c r="D19" s="19">
        <f t="shared" si="0"/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0</v>
      </c>
      <c r="N19" s="27">
        <f t="shared" si="0"/>
        <v>0</v>
      </c>
      <c r="O19" s="184"/>
    </row>
    <row r="20" spans="1:17" s="3" customFormat="1" ht="39.6" x14ac:dyDescent="0.25">
      <c r="A20" s="11"/>
      <c r="B20" s="173" t="s">
        <v>112</v>
      </c>
      <c r="C20" s="19">
        <f>IF(C15&lt;&gt;0,(C18+C19+#REF!)*C27,0)</f>
        <v>0</v>
      </c>
      <c r="D20" s="19">
        <f>IF(D15&lt;&gt;0,(D18+D19+#REF!)*D27,0)</f>
        <v>0</v>
      </c>
      <c r="E20" s="19">
        <f>IF(E15&lt;&gt;0,(E18+E19+#REF!)*E27,0)</f>
        <v>0</v>
      </c>
      <c r="F20" s="19">
        <f>IF(F15&lt;&gt;0,(F18+F19+#REF!)*F27,0)</f>
        <v>0</v>
      </c>
      <c r="G20" s="19">
        <f>IF(G15&lt;&gt;0,(G18+G19+#REF!)*G27,0)</f>
        <v>0</v>
      </c>
      <c r="H20" s="19">
        <f>IF(H15&lt;&gt;0,(H18+H19+#REF!)*H27,0)</f>
        <v>0</v>
      </c>
      <c r="I20" s="19">
        <f>IF(I15&lt;&gt;0,(I18+I19+#REF!)*I27,0)</f>
        <v>0</v>
      </c>
      <c r="J20" s="19">
        <f>IF(J15&lt;&gt;0,(J18+J19+#REF!)*J27,0)</f>
        <v>0</v>
      </c>
      <c r="K20" s="19">
        <f>IF(K15&lt;&gt;0,(K18+K19+#REF!)*K27,0)</f>
        <v>0</v>
      </c>
      <c r="L20" s="19">
        <f>IF(L15&lt;&gt;0,(L18+L19+#REF!)*L27,0)</f>
        <v>0</v>
      </c>
      <c r="M20" s="19">
        <f>IF(M15&lt;&gt;0,(M18+M19+#REF!)*M27,0)</f>
        <v>0</v>
      </c>
      <c r="N20" s="27">
        <f>IF(N15&lt;&gt;0,(N18+N19+#REF!)*N27,0)</f>
        <v>0</v>
      </c>
    </row>
    <row r="21" spans="1:17" s="3" customFormat="1" ht="26.4" x14ac:dyDescent="0.25">
      <c r="A21" s="11"/>
      <c r="B21" s="173" t="s">
        <v>113</v>
      </c>
      <c r="C21" s="19">
        <f>Cafeteria!B48</f>
        <v>0</v>
      </c>
      <c r="D21" s="19">
        <f>Cafeteria!C48</f>
        <v>0</v>
      </c>
      <c r="E21" s="19">
        <f>Cafeteria!D48</f>
        <v>0</v>
      </c>
      <c r="F21" s="19">
        <f>Cafeteria!E48</f>
        <v>0</v>
      </c>
      <c r="G21" s="19">
        <f>Cafeteria!F48</f>
        <v>0</v>
      </c>
      <c r="H21" s="19">
        <f>Cafeteria!G48</f>
        <v>0</v>
      </c>
      <c r="I21" s="19">
        <f>Cafeteria!H48</f>
        <v>0</v>
      </c>
      <c r="J21" s="19">
        <f>Cafeteria!I48</f>
        <v>0</v>
      </c>
      <c r="K21" s="19">
        <f>Cafeteria!J48</f>
        <v>0</v>
      </c>
      <c r="L21" s="19">
        <f>Cafeteria!K48</f>
        <v>0</v>
      </c>
      <c r="M21" s="19">
        <f>Cafeteria!L48</f>
        <v>0</v>
      </c>
      <c r="N21" s="27">
        <f>Cafeteria!M48</f>
        <v>0</v>
      </c>
    </row>
    <row r="22" spans="1:17" s="3" customFormat="1" ht="26.4" x14ac:dyDescent="0.25">
      <c r="A22" s="11"/>
      <c r="B22" s="173" t="s">
        <v>114</v>
      </c>
      <c r="C22" s="19">
        <f>C21*C28</f>
        <v>0</v>
      </c>
      <c r="D22" s="19">
        <f t="shared" ref="D22:N22" si="1">D21*D28</f>
        <v>0</v>
      </c>
      <c r="E22" s="19">
        <f t="shared" si="1"/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19">
        <f t="shared" si="1"/>
        <v>0</v>
      </c>
      <c r="K22" s="19">
        <f t="shared" si="1"/>
        <v>0</v>
      </c>
      <c r="L22" s="19">
        <f t="shared" si="1"/>
        <v>0</v>
      </c>
      <c r="M22" s="19">
        <f t="shared" si="1"/>
        <v>0</v>
      </c>
      <c r="N22" s="27">
        <f t="shared" si="1"/>
        <v>0</v>
      </c>
    </row>
    <row r="23" spans="1:17" s="3" customFormat="1" ht="39.6" customHeight="1" thickBot="1" x14ac:dyDescent="0.3">
      <c r="A23" s="11"/>
      <c r="B23" s="174" t="s">
        <v>25</v>
      </c>
      <c r="C23" s="28">
        <f t="shared" ref="C23:N23" si="2">IF(C15&lt;&gt;0,C20+C22,0)</f>
        <v>0</v>
      </c>
      <c r="D23" s="28">
        <f t="shared" si="2"/>
        <v>0</v>
      </c>
      <c r="E23" s="28">
        <f t="shared" si="2"/>
        <v>0</v>
      </c>
      <c r="F23" s="28">
        <f t="shared" si="2"/>
        <v>0</v>
      </c>
      <c r="G23" s="28">
        <f t="shared" si="2"/>
        <v>0</v>
      </c>
      <c r="H23" s="28">
        <f t="shared" si="2"/>
        <v>0</v>
      </c>
      <c r="I23" s="28">
        <f t="shared" si="2"/>
        <v>0</v>
      </c>
      <c r="J23" s="28">
        <f t="shared" si="2"/>
        <v>0</v>
      </c>
      <c r="K23" s="28">
        <f t="shared" si="2"/>
        <v>0</v>
      </c>
      <c r="L23" s="28">
        <f t="shared" si="2"/>
        <v>0</v>
      </c>
      <c r="M23" s="28">
        <f t="shared" si="2"/>
        <v>0</v>
      </c>
      <c r="N23" s="29">
        <f t="shared" si="2"/>
        <v>0</v>
      </c>
    </row>
    <row r="24" spans="1:17" s="3" customFormat="1" ht="14.1" customHeight="1" x14ac:dyDescent="0.25">
      <c r="A24" s="14"/>
      <c r="B24" s="18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7" s="3" customFormat="1" ht="14.1" customHeight="1" thickBot="1" x14ac:dyDescent="0.3">
      <c r="A25" s="14"/>
      <c r="B25" s="18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7" s="3" customFormat="1" ht="28.95" customHeight="1" x14ac:dyDescent="0.25">
      <c r="A26" s="14"/>
      <c r="B26" s="175" t="s">
        <v>134</v>
      </c>
      <c r="C26" s="117">
        <f>COUNTIFS(Midőnyilv1!J16:J46,"&gt;0")</f>
        <v>0</v>
      </c>
      <c r="D26" s="117">
        <f>COUNTIFS(Midőnyilv2!J16:J46,"&gt;0")</f>
        <v>0</v>
      </c>
      <c r="E26" s="117">
        <f>COUNTIFS(Midőnyilv3!J16:J46,"&gt;0")</f>
        <v>0</v>
      </c>
      <c r="F26" s="117">
        <f>COUNTIFS(Midőnyilv4!J16:J46,"&gt;0")</f>
        <v>0</v>
      </c>
      <c r="G26" s="117">
        <f>COUNTIFS(Midőnyilv5!J16:J46,"&gt;0")</f>
        <v>0</v>
      </c>
      <c r="H26" s="117">
        <f>COUNTIFS(Midőnyilv6!J16:J46,"&gt;0")</f>
        <v>0</v>
      </c>
      <c r="I26" s="117">
        <f>COUNTIFS(Midőnyilv7!J16:J46,"&gt;0")</f>
        <v>0</v>
      </c>
      <c r="J26" s="117">
        <f>COUNTIFS(Midőnyilv8!J16:J46,"&gt;0")</f>
        <v>0</v>
      </c>
      <c r="K26" s="117">
        <f>COUNTIFS(Midőnyilv9!J16:J46,"&gt;0")</f>
        <v>0</v>
      </c>
      <c r="L26" s="117">
        <f>COUNTIFS(Midőnyilv10!J16:J46,"&gt;0")</f>
        <v>0</v>
      </c>
      <c r="M26" s="117">
        <f>COUNTIFS(Midőnyilv11!J16:J46,"&gt;0")</f>
        <v>0</v>
      </c>
      <c r="N26" s="118">
        <f>COUNTIFS(Midőnyilv12!J16:J46,"&gt;0")</f>
        <v>0</v>
      </c>
    </row>
    <row r="27" spans="1:17" s="3" customFormat="1" ht="28.95" customHeight="1" x14ac:dyDescent="0.25">
      <c r="A27" s="14"/>
      <c r="B27" s="176" t="s">
        <v>82</v>
      </c>
      <c r="C27" s="177">
        <f>COUNTIFS(Midőnyilv1!D16:D46,"&gt;0")</f>
        <v>0</v>
      </c>
      <c r="D27" s="177">
        <f>COUNTIFS(Midőnyilv2!D16:D46,"&gt;0")</f>
        <v>0</v>
      </c>
      <c r="E27" s="177">
        <f>COUNTIFS(Midőnyilv3!D16:D46,"&gt;0")</f>
        <v>0</v>
      </c>
      <c r="F27" s="177">
        <f>COUNTIFS(Midőnyilv4!D16:D46,"&gt;0")</f>
        <v>0</v>
      </c>
      <c r="G27" s="177">
        <f>COUNTIFS(Midőnyilv5!D16:D46,"&gt;0")</f>
        <v>0</v>
      </c>
      <c r="H27" s="177">
        <f>COUNTIFS(Midőnyilv6!D16:D46,"&gt;0")</f>
        <v>0</v>
      </c>
      <c r="I27" s="177">
        <f>COUNTIFS(Midőnyilv7!D16:D46,"&gt;0")</f>
        <v>0</v>
      </c>
      <c r="J27" s="177">
        <f>COUNTIFS(Midőnyilv8!D16:D46,"&gt;0")</f>
        <v>0</v>
      </c>
      <c r="K27" s="177">
        <f>COUNTIFS(Midőnyilv9!D16:D46,"&gt;0")</f>
        <v>0</v>
      </c>
      <c r="L27" s="177">
        <f>COUNTIFS(Midőnyilv10!D16:D46,"&gt;0")</f>
        <v>0</v>
      </c>
      <c r="M27" s="177">
        <f>COUNTIFS(Midőnyilv11!D16:D46,"&gt;0")</f>
        <v>0</v>
      </c>
      <c r="N27" s="178">
        <f>COUNTIFS(Midőnyilv12!D16:D46,"&gt;0")</f>
        <v>0</v>
      </c>
    </row>
    <row r="28" spans="1:17" s="3" customFormat="1" ht="28.95" customHeight="1" thickBot="1" x14ac:dyDescent="0.3">
      <c r="A28" s="14"/>
      <c r="B28" s="22" t="s">
        <v>12</v>
      </c>
      <c r="C28" s="180">
        <f>IF(C27&lt;&gt;0,C27/C26,0)</f>
        <v>0</v>
      </c>
      <c r="D28" s="180">
        <f t="shared" ref="D28:N28" si="3">IF(D27&lt;&gt;0,D27/D26,0)</f>
        <v>0</v>
      </c>
      <c r="E28" s="180">
        <f t="shared" si="3"/>
        <v>0</v>
      </c>
      <c r="F28" s="180">
        <f t="shared" si="3"/>
        <v>0</v>
      </c>
      <c r="G28" s="180">
        <f t="shared" si="3"/>
        <v>0</v>
      </c>
      <c r="H28" s="180">
        <f t="shared" si="3"/>
        <v>0</v>
      </c>
      <c r="I28" s="180">
        <f t="shared" si="3"/>
        <v>0</v>
      </c>
      <c r="J28" s="180">
        <f t="shared" si="3"/>
        <v>0</v>
      </c>
      <c r="K28" s="180">
        <f t="shared" si="3"/>
        <v>0</v>
      </c>
      <c r="L28" s="180">
        <f t="shared" si="3"/>
        <v>0</v>
      </c>
      <c r="M28" s="180">
        <f t="shared" si="3"/>
        <v>0</v>
      </c>
      <c r="N28" s="181">
        <f t="shared" si="3"/>
        <v>0</v>
      </c>
    </row>
    <row r="29" spans="1:17" s="3" customFormat="1" ht="14.1" customHeight="1" thickBot="1" x14ac:dyDescent="0.3">
      <c r="A29" s="17"/>
      <c r="B29" s="18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7" s="4" customFormat="1" ht="44.1" customHeight="1" thickBot="1" x14ac:dyDescent="0.3">
      <c r="A30" s="12"/>
      <c r="B30" s="190" t="s">
        <v>41</v>
      </c>
      <c r="C30" s="37">
        <f>C23</f>
        <v>0</v>
      </c>
      <c r="D30" s="37">
        <f t="shared" ref="D30:N30" si="4">D23</f>
        <v>0</v>
      </c>
      <c r="E30" s="37">
        <f t="shared" si="4"/>
        <v>0</v>
      </c>
      <c r="F30" s="37">
        <f t="shared" si="4"/>
        <v>0</v>
      </c>
      <c r="G30" s="37">
        <f t="shared" si="4"/>
        <v>0</v>
      </c>
      <c r="H30" s="37">
        <f t="shared" si="4"/>
        <v>0</v>
      </c>
      <c r="I30" s="37">
        <f t="shared" si="4"/>
        <v>0</v>
      </c>
      <c r="J30" s="37">
        <f t="shared" si="4"/>
        <v>0</v>
      </c>
      <c r="K30" s="37">
        <f t="shared" si="4"/>
        <v>0</v>
      </c>
      <c r="L30" s="37">
        <f t="shared" si="4"/>
        <v>0</v>
      </c>
      <c r="M30" s="37">
        <f t="shared" si="4"/>
        <v>0</v>
      </c>
      <c r="N30" s="37">
        <f t="shared" si="4"/>
        <v>0</v>
      </c>
      <c r="O30" s="20">
        <f>SUMIF(C30:N30,"&lt;0")+SUMIF(C30:N30,"&gt;0")</f>
        <v>0</v>
      </c>
    </row>
    <row r="31" spans="1:17" x14ac:dyDescent="0.25">
      <c r="Q31" s="16"/>
    </row>
    <row r="32" spans="1:17" s="7" customForma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6"/>
    </row>
    <row r="34" spans="2:6" x14ac:dyDescent="0.25">
      <c r="B34" s="33" t="s">
        <v>70</v>
      </c>
    </row>
    <row r="35" spans="2:6" x14ac:dyDescent="0.25">
      <c r="B35" s="13" t="s">
        <v>81</v>
      </c>
    </row>
    <row r="38" spans="2:6" x14ac:dyDescent="0.25">
      <c r="B38" s="13" t="s">
        <v>71</v>
      </c>
    </row>
    <row r="41" spans="2:6" x14ac:dyDescent="0.25">
      <c r="B41" s="231"/>
      <c r="C41" s="231"/>
      <c r="E41" s="231" t="s">
        <v>73</v>
      </c>
      <c r="F41" s="231"/>
    </row>
    <row r="42" spans="2:6" x14ac:dyDescent="0.25">
      <c r="B42" s="230"/>
      <c r="C42" s="230"/>
      <c r="E42" s="230" t="s">
        <v>72</v>
      </c>
      <c r="F42" s="230"/>
    </row>
    <row r="44" spans="2:6" x14ac:dyDescent="0.25">
      <c r="E44" s="230" t="s">
        <v>75</v>
      </c>
      <c r="F44" s="230"/>
    </row>
  </sheetData>
  <sheetProtection algorithmName="SHA-512" hashValue="ZVibO3ISHwJhWkFztt94EwRlwd7OTRxhMWI0D4plPocMMBqpOh/Wi+f4Qt8+Fc22H34UbSyuOVch7eJwpySwrQ==" saltValue="cPHrHhS50X6Ec2ySIbOPKg==" spinCount="100000" sheet="1" objects="1" scenarios="1"/>
  <protectedRanges>
    <protectedRange sqref="C15:N19" name="Tartomány1"/>
  </protectedRanges>
  <mergeCells count="14">
    <mergeCell ref="C7:F7"/>
    <mergeCell ref="B2:F2"/>
    <mergeCell ref="B3:F3"/>
    <mergeCell ref="C5:F5"/>
    <mergeCell ref="C6:F6"/>
    <mergeCell ref="B42:C42"/>
    <mergeCell ref="E42:F42"/>
    <mergeCell ref="E44:F44"/>
    <mergeCell ref="C8:F8"/>
    <mergeCell ref="C9:F9"/>
    <mergeCell ref="C10:F10"/>
    <mergeCell ref="C12:F12"/>
    <mergeCell ref="B41:C41"/>
    <mergeCell ref="E41:F41"/>
  </mergeCells>
  <printOptions verticalCentered="1"/>
  <pageMargins left="0.74803149606299213" right="0.74803149606299213" top="0.39370078740157483" bottom="0.39370078740157483" header="0.51181102362204722" footer="0.51181102362204722"/>
  <pageSetup paperSize="9"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adatok!$J$2:$J$13</xm:f>
          </x14:formula1>
          <xm:sqref>C16:N16</xm:sqref>
        </x14:dataValidation>
        <x14:dataValidation type="list" allowBlank="1" showInputMessage="1" showErrorMessage="1">
          <x14:formula1>
            <xm:f>adatok!$C$2:$I$2</xm:f>
          </x14:formula1>
          <xm:sqref>C15:N15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opLeftCell="A28" workbookViewId="0">
      <selection activeCell="A30" sqref="A30"/>
    </sheetView>
  </sheetViews>
  <sheetFormatPr defaultRowHeight="13.2" x14ac:dyDescent="0.25"/>
  <cols>
    <col min="1" max="1" width="58.33203125" customWidth="1"/>
    <col min="2" max="2" width="14.5546875" customWidth="1"/>
    <col min="3" max="3" width="13.44140625" customWidth="1"/>
    <col min="4" max="4" width="15" customWidth="1"/>
    <col min="5" max="9" width="14.6640625" customWidth="1"/>
    <col min="10" max="11" width="14.88671875" customWidth="1"/>
    <col min="12" max="13" width="14.6640625" customWidth="1"/>
    <col min="14" max="14" width="15.5546875" customWidth="1"/>
  </cols>
  <sheetData>
    <row r="1" spans="1:14" ht="13.8" thickBot="1" x14ac:dyDescent="0.3">
      <c r="A1" s="127"/>
      <c r="B1" s="127"/>
      <c r="C1" s="127"/>
      <c r="D1" s="127"/>
      <c r="E1" s="127"/>
    </row>
    <row r="2" spans="1:14" ht="13.8" thickBot="1" x14ac:dyDescent="0.3">
      <c r="A2" s="271" t="s">
        <v>101</v>
      </c>
      <c r="B2" s="272"/>
      <c r="C2" s="272"/>
      <c r="D2" s="272"/>
      <c r="E2" s="273"/>
    </row>
    <row r="3" spans="1:14" ht="13.8" thickBot="1" x14ac:dyDescent="0.3">
      <c r="A3" s="128"/>
      <c r="B3" s="128"/>
      <c r="C3" s="128"/>
      <c r="D3" s="128"/>
      <c r="E3" s="128"/>
    </row>
    <row r="4" spans="1:14" ht="15.6" customHeight="1" x14ac:dyDescent="0.25">
      <c r="A4" s="129" t="s">
        <v>8</v>
      </c>
      <c r="B4" s="242">
        <f>Alapadatok!B2</f>
        <v>0</v>
      </c>
      <c r="C4" s="242"/>
      <c r="D4" s="242"/>
      <c r="E4" s="243"/>
    </row>
    <row r="5" spans="1:14" x14ac:dyDescent="0.25">
      <c r="A5" s="130" t="s">
        <v>45</v>
      </c>
      <c r="B5" s="255">
        <f>Alapadatok!B3</f>
        <v>0</v>
      </c>
      <c r="C5" s="255"/>
      <c r="D5" s="255"/>
      <c r="E5" s="256"/>
    </row>
    <row r="6" spans="1:14" x14ac:dyDescent="0.25">
      <c r="A6" s="131" t="s">
        <v>44</v>
      </c>
      <c r="B6" s="255">
        <f>Alapadatok!B4</f>
        <v>0</v>
      </c>
      <c r="C6" s="255"/>
      <c r="D6" s="255"/>
      <c r="E6" s="256"/>
    </row>
    <row r="7" spans="1:14" x14ac:dyDescent="0.25">
      <c r="A7" s="131" t="s">
        <v>85</v>
      </c>
      <c r="B7" s="247">
        <f>Alapadatok!B5</f>
        <v>0</v>
      </c>
      <c r="C7" s="248"/>
      <c r="D7" s="248"/>
      <c r="E7" s="249"/>
    </row>
    <row r="8" spans="1:14" x14ac:dyDescent="0.25">
      <c r="A8" s="131" t="s">
        <v>27</v>
      </c>
      <c r="B8" s="255">
        <f>Alapadatok!B6</f>
        <v>0</v>
      </c>
      <c r="C8" s="255"/>
      <c r="D8" s="255"/>
      <c r="E8" s="256"/>
    </row>
    <row r="9" spans="1:14" ht="13.8" thickBot="1" x14ac:dyDescent="0.3">
      <c r="A9" s="132" t="s">
        <v>13</v>
      </c>
      <c r="B9" s="251">
        <f>Alapadatok!B7</f>
        <v>0</v>
      </c>
      <c r="C9" s="251"/>
      <c r="D9" s="251"/>
      <c r="E9" s="252"/>
    </row>
    <row r="10" spans="1:14" ht="13.8" thickBot="1" x14ac:dyDescent="0.3">
      <c r="A10" s="166"/>
      <c r="B10" s="167"/>
      <c r="C10" s="167"/>
      <c r="D10" s="167"/>
      <c r="E10" s="167"/>
    </row>
    <row r="11" spans="1:14" ht="13.8" thickBot="1" x14ac:dyDescent="0.3">
      <c r="A11" s="133" t="s">
        <v>49</v>
      </c>
      <c r="B11" s="269">
        <f>Alapadatok!B9</f>
        <v>0</v>
      </c>
      <c r="C11" s="269"/>
      <c r="D11" s="269"/>
      <c r="E11" s="270"/>
    </row>
    <row r="12" spans="1:14" ht="13.8" thickBot="1" x14ac:dyDescent="0.3">
      <c r="A12" s="168"/>
      <c r="B12" s="169"/>
      <c r="C12" s="169"/>
      <c r="D12" s="169"/>
      <c r="E12" s="169"/>
      <c r="F12" s="170"/>
    </row>
    <row r="13" spans="1:14" ht="13.95" customHeight="1" x14ac:dyDescent="0.25">
      <c r="A13" s="134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35"/>
    </row>
    <row r="14" spans="1:14" ht="13.95" customHeight="1" thickBot="1" x14ac:dyDescent="0.3">
      <c r="A14" s="136" t="s">
        <v>11</v>
      </c>
      <c r="B14" s="23"/>
      <c r="C14" s="23"/>
      <c r="D14" s="113"/>
      <c r="E14" s="23"/>
      <c r="F14" s="23"/>
      <c r="G14" s="23"/>
      <c r="H14" s="23"/>
      <c r="I14" s="23"/>
      <c r="J14" s="23"/>
      <c r="K14" s="23"/>
      <c r="L14" s="23"/>
      <c r="M14" s="24"/>
      <c r="N14" s="198"/>
    </row>
    <row r="15" spans="1:14" ht="14.4" customHeight="1" thickBot="1" x14ac:dyDescent="0.3">
      <c r="A15" s="137" t="s">
        <v>87</v>
      </c>
      <c r="B15" s="258"/>
      <c r="C15" s="259"/>
      <c r="D15" s="259"/>
      <c r="E15" s="259"/>
      <c r="F15" s="138"/>
      <c r="N15" s="199"/>
    </row>
    <row r="16" spans="1:14" x14ac:dyDescent="0.25">
      <c r="A16" s="139" t="s">
        <v>102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1"/>
      <c r="N16" s="199"/>
    </row>
    <row r="17" spans="1:14" x14ac:dyDescent="0.25">
      <c r="A17" s="139" t="s">
        <v>103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3"/>
      <c r="N17" s="199"/>
    </row>
    <row r="18" spans="1:14" x14ac:dyDescent="0.25">
      <c r="A18" s="139" t="s">
        <v>104</v>
      </c>
      <c r="B18" s="142"/>
      <c r="C18" s="142"/>
      <c r="D18" s="142"/>
      <c r="E18" s="142"/>
      <c r="F18" s="144"/>
      <c r="G18" s="144"/>
      <c r="H18" s="144"/>
      <c r="I18" s="144"/>
      <c r="J18" s="144"/>
      <c r="K18" s="144"/>
      <c r="L18" s="144"/>
      <c r="M18" s="145"/>
    </row>
    <row r="19" spans="1:14" x14ac:dyDescent="0.25">
      <c r="A19" s="146" t="s">
        <v>105</v>
      </c>
      <c r="B19" s="147">
        <f>IF(B13&lt;&gt;0,SUM(B16:B18),0)</f>
        <v>0</v>
      </c>
      <c r="C19" s="147">
        <f t="shared" ref="C19:M19" si="0">IF(C13&lt;&gt;0,SUM(C16:C18),0)</f>
        <v>0</v>
      </c>
      <c r="D19" s="147">
        <f t="shared" si="0"/>
        <v>0</v>
      </c>
      <c r="E19" s="147">
        <f t="shared" si="0"/>
        <v>0</v>
      </c>
      <c r="F19" s="147">
        <f t="shared" si="0"/>
        <v>0</v>
      </c>
      <c r="G19" s="147">
        <f t="shared" si="0"/>
        <v>0</v>
      </c>
      <c r="H19" s="147">
        <f t="shared" si="0"/>
        <v>0</v>
      </c>
      <c r="I19" s="147">
        <f t="shared" si="0"/>
        <v>0</v>
      </c>
      <c r="J19" s="147">
        <f t="shared" si="0"/>
        <v>0</v>
      </c>
      <c r="K19" s="147">
        <f t="shared" si="0"/>
        <v>0</v>
      </c>
      <c r="L19" s="147">
        <f t="shared" si="0"/>
        <v>0</v>
      </c>
      <c r="M19" s="147">
        <f t="shared" si="0"/>
        <v>0</v>
      </c>
    </row>
    <row r="20" spans="1:14" x14ac:dyDescent="0.25">
      <c r="A20" s="148" t="s">
        <v>106</v>
      </c>
      <c r="B20" s="147">
        <f>IF(B13&lt;&gt;0,B19*HLOOKUP(B13,adatok!$C$2:$I$9,3,FALSE)*HLOOKUP(B13,adatok!$C$2:$I$9,4,FALSE),0)</f>
        <v>0</v>
      </c>
      <c r="C20" s="147">
        <f>IF(C13&lt;&gt;0,C19*HLOOKUP(C13,adatok!$C$2:$I$9,3,FALSE)*HLOOKUP(C13,adatok!$C$2:$I$9,4,FALSE),0)</f>
        <v>0</v>
      </c>
      <c r="D20" s="147">
        <f>IF(D13&lt;&gt;0,D19*HLOOKUP(D13,adatok!$C$2:$I$9,3,FALSE)*HLOOKUP(D13,adatok!$C$2:$I$9,4,FALSE),0)</f>
        <v>0</v>
      </c>
      <c r="E20" s="147">
        <f>IF(E13&lt;&gt;0,E19*HLOOKUP(E13,adatok!$C$2:$I$9,3,FALSE)*HLOOKUP(E13,adatok!$C$2:$I$9,4,FALSE),0)</f>
        <v>0</v>
      </c>
      <c r="F20" s="147">
        <f>IF(F13&lt;&gt;0,F19*HLOOKUP(F13,adatok!$C$2:$I$9,3,FALSE)*HLOOKUP(F13,adatok!$C$2:$I$9,4,FALSE),0)</f>
        <v>0</v>
      </c>
      <c r="G20" s="147">
        <f>IF(G13&lt;&gt;0,G19*HLOOKUP(G13,adatok!$C$2:$I$9,3,FALSE)*HLOOKUP(G13,adatok!$C$2:$I$9,4,FALSE),0)</f>
        <v>0</v>
      </c>
      <c r="H20" s="147">
        <f>IF(H13&lt;&gt;0,H19*HLOOKUP(H13,adatok!$C$2:$I$9,3,FALSE)*HLOOKUP(H13,adatok!$C$2:$I$9,4,FALSE),0)</f>
        <v>0</v>
      </c>
      <c r="I20" s="147">
        <f>IF(I13&lt;&gt;0,I19*HLOOKUP(I13,adatok!$C$2:$I$9,3,FALSE)*HLOOKUP(I13,adatok!$C$2:$I$9,4,FALSE),0)</f>
        <v>0</v>
      </c>
      <c r="J20" s="147">
        <f>IF(J13&lt;&gt;0,J19*HLOOKUP(J13,adatok!$C$2:$I$9,3,FALSE)*HLOOKUP(J13,adatok!$C$2:$I$9,4,FALSE),0)</f>
        <v>0</v>
      </c>
      <c r="K20" s="147">
        <f>IF(K13&lt;&gt;0,K19*HLOOKUP(K13,adatok!$C$2:$I$9,3,FALSE)*HLOOKUP(K13,adatok!$C$2:$I$9,4,FALSE),0)</f>
        <v>0</v>
      </c>
      <c r="L20" s="147">
        <f>IF(L13&lt;&gt;0,L19*HLOOKUP(L13,adatok!$C$2:$I$9,3,FALSE)*HLOOKUP(L13,adatok!$C$2:$I$9,4,FALSE),0)</f>
        <v>0</v>
      </c>
      <c r="M20" s="147">
        <f>IF(M13&lt;&gt;0,M19*HLOOKUP(M13,adatok!$C$2:$I$9,3,FALSE)*HLOOKUP(M13,adatok!$C$2:$I$9,4,FALSE),0)</f>
        <v>0</v>
      </c>
    </row>
    <row r="21" spans="1:14" ht="13.8" thickBot="1" x14ac:dyDescent="0.3">
      <c r="A21" s="152" t="s">
        <v>0</v>
      </c>
      <c r="B21" s="214">
        <f>IF(B13&lt;&gt;0,B19*HLOOKUP(B13,adatok!$C$2:$I$9,3,FALSE)*HLOOKUP(B13,adatok!$C$2:$I$9,2,FALSE),0)</f>
        <v>0</v>
      </c>
      <c r="C21" s="214">
        <f>IF(C13&lt;&gt;0,C19*HLOOKUP(C13,adatok!$C$2:$I$9,3,FALSE)*HLOOKUP(C13,adatok!$C$2:$I$9,2,FALSE),0)</f>
        <v>0</v>
      </c>
      <c r="D21" s="214">
        <f>IF(D13&lt;&gt;0,D19*HLOOKUP(D13,adatok!$C$2:$I$9,3,FALSE)*HLOOKUP(D13,adatok!$C$2:$I$9,2,FALSE),0)</f>
        <v>0</v>
      </c>
      <c r="E21" s="214">
        <f>IF(E13&lt;&gt;0,E19*HLOOKUP(E13,adatok!$C$2:$I$9,3,FALSE)*HLOOKUP(E13,adatok!$C$2:$I$9,2,FALSE),0)</f>
        <v>0</v>
      </c>
      <c r="F21" s="214">
        <f>IF(F13&lt;&gt;0,F19*HLOOKUP(F13,adatok!$C$2:$I$9,3,FALSE)*HLOOKUP(F13,adatok!$C$2:$I$9,2,FALSE),0)</f>
        <v>0</v>
      </c>
      <c r="G21" s="214">
        <f>IF(G13&lt;&gt;0,G19*HLOOKUP(G13,adatok!$C$2:$I$9,3,FALSE)*HLOOKUP(G13,adatok!$C$2:$I$9,2,FALSE),0)</f>
        <v>0</v>
      </c>
      <c r="H21" s="214">
        <f>IF(H13&lt;&gt;0,H19*HLOOKUP(H13,adatok!$C$2:$I$9,3,FALSE)*HLOOKUP(H13,adatok!$C$2:$I$9,2,FALSE),0)</f>
        <v>0</v>
      </c>
      <c r="I21" s="214">
        <f>IF(I13&lt;&gt;0,I19*HLOOKUP(I13,adatok!$C$2:$I$9,3,FALSE)*HLOOKUP(I13,adatok!$C$2:$I$9,2,FALSE),0)</f>
        <v>0</v>
      </c>
      <c r="J21" s="214">
        <f>IF(J13&lt;&gt;0,J19*HLOOKUP(J13,adatok!$C$2:$I$9,3,FALSE)*HLOOKUP(J13,adatok!$C$2:$I$9,2,FALSE),0)</f>
        <v>0</v>
      </c>
      <c r="K21" s="214">
        <f>IF(K13&lt;&gt;0,K19*HLOOKUP(K13,adatok!$C$2:$I$9,3,FALSE)*HLOOKUP(K13,adatok!$C$2:$I$9,2,FALSE),0)</f>
        <v>0</v>
      </c>
      <c r="L21" s="214">
        <f>IF(L13&lt;&gt;0,L19*HLOOKUP(L13,adatok!$C$2:$I$9,3,FALSE)*HLOOKUP(L13,adatok!$C$2:$I$9,2,FALSE),0)</f>
        <v>0</v>
      </c>
      <c r="M21" s="214">
        <f>IF(M13&lt;&gt;0,M19*HLOOKUP(M13,adatok!$C$2:$I$9,3,FALSE)*HLOOKUP(M13,adatok!$C$2:$I$9,2,FALSE),0)</f>
        <v>0</v>
      </c>
    </row>
    <row r="22" spans="1:14" x14ac:dyDescent="0.25">
      <c r="A22" s="150" t="s">
        <v>91</v>
      </c>
      <c r="B22" s="260"/>
      <c r="C22" s="261"/>
      <c r="D22" s="261"/>
      <c r="E22" s="261"/>
    </row>
    <row r="23" spans="1:14" x14ac:dyDescent="0.25">
      <c r="A23" s="148" t="s">
        <v>92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</row>
    <row r="24" spans="1:14" x14ac:dyDescent="0.25">
      <c r="A24" s="148" t="s">
        <v>125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3"/>
    </row>
    <row r="25" spans="1:14" x14ac:dyDescent="0.25">
      <c r="A25" s="148" t="s">
        <v>93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3"/>
    </row>
    <row r="26" spans="1:14" x14ac:dyDescent="0.25">
      <c r="A26" s="148" t="s">
        <v>94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3"/>
    </row>
    <row r="27" spans="1:14" x14ac:dyDescent="0.25">
      <c r="A27" s="148" t="s">
        <v>126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3"/>
    </row>
    <row r="28" spans="1:14" x14ac:dyDescent="0.25">
      <c r="A28" s="148" t="s">
        <v>127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</row>
    <row r="29" spans="1:14" x14ac:dyDescent="0.25">
      <c r="A29" s="148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</row>
    <row r="30" spans="1:14" x14ac:dyDescent="0.25">
      <c r="A30" s="148" t="s">
        <v>130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3"/>
    </row>
    <row r="31" spans="1:14" x14ac:dyDescent="0.25">
      <c r="A31" s="152" t="s">
        <v>132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3"/>
    </row>
    <row r="32" spans="1:14" x14ac:dyDescent="0.25">
      <c r="A32" s="151" t="s">
        <v>105</v>
      </c>
      <c r="B32" s="147">
        <f t="shared" ref="B32:M32" si="1">IF(B13&lt;&gt;0,SUM(B23:B31),0)</f>
        <v>0</v>
      </c>
      <c r="C32" s="147">
        <f t="shared" si="1"/>
        <v>0</v>
      </c>
      <c r="D32" s="147">
        <f t="shared" si="1"/>
        <v>0</v>
      </c>
      <c r="E32" s="147">
        <f t="shared" si="1"/>
        <v>0</v>
      </c>
      <c r="F32" s="147">
        <f t="shared" si="1"/>
        <v>0</v>
      </c>
      <c r="G32" s="147">
        <f t="shared" si="1"/>
        <v>0</v>
      </c>
      <c r="H32" s="147">
        <f t="shared" si="1"/>
        <v>0</v>
      </c>
      <c r="I32" s="147">
        <f t="shared" si="1"/>
        <v>0</v>
      </c>
      <c r="J32" s="147">
        <f t="shared" si="1"/>
        <v>0</v>
      </c>
      <c r="K32" s="147">
        <f t="shared" si="1"/>
        <v>0</v>
      </c>
      <c r="L32" s="147">
        <f t="shared" si="1"/>
        <v>0</v>
      </c>
      <c r="M32" s="147">
        <f t="shared" si="1"/>
        <v>0</v>
      </c>
    </row>
    <row r="33" spans="1:13" ht="13.8" thickBot="1" x14ac:dyDescent="0.3">
      <c r="A33" s="152" t="s">
        <v>0</v>
      </c>
      <c r="B33" s="147">
        <f>IF(B13&lt;&gt;0,B32*HLOOKUP(B13,adatok!$C$2:$I$9,3,FALSE)*HLOOKUP(B13,adatok!$C$2:$I$9,2,FALSE),0)</f>
        <v>0</v>
      </c>
      <c r="C33" s="147">
        <f>IF(C13&lt;&gt;0,C32*HLOOKUP(C13,adatok!$C$2:$I$9,3,FALSE)*HLOOKUP(C13,adatok!$C$2:$I$9,2,FALSE),0)</f>
        <v>0</v>
      </c>
      <c r="D33" s="147">
        <f>IF(D13&lt;&gt;0,D32*HLOOKUP(D13,adatok!$C$2:$I$9,3,FALSE)*HLOOKUP(D13,adatok!$C$2:$I$9,2,FALSE),0)</f>
        <v>0</v>
      </c>
      <c r="E33" s="147">
        <f>IF(E13&lt;&gt;0,E32*HLOOKUP(E13,adatok!$C$2:$I$9,3,FALSE)*HLOOKUP(E13,adatok!$C$2:$I$9,2,FALSE),0)</f>
        <v>0</v>
      </c>
      <c r="F33" s="147">
        <f>IF(F13&lt;&gt;0,F32*HLOOKUP(F13,adatok!$C$2:$I$9,3,FALSE)*HLOOKUP(F13,adatok!$C$2:$I$9,2,FALSE),0)</f>
        <v>0</v>
      </c>
      <c r="G33" s="147">
        <f>IF(G13&lt;&gt;0,G32*HLOOKUP(G13,adatok!$C$2:$I$9,3,FALSE)*HLOOKUP(G13,adatok!$C$2:$I$9,2,FALSE),0)</f>
        <v>0</v>
      </c>
      <c r="H33" s="147">
        <f>IF(H13&lt;&gt;0,H32*HLOOKUP(H13,adatok!$C$2:$I$9,3,FALSE)*HLOOKUP(H13,adatok!$C$2:$I$9,2,FALSE),0)</f>
        <v>0</v>
      </c>
      <c r="I33" s="147">
        <f>IF(I13&lt;&gt;0,I32*HLOOKUP(I13,adatok!$C$2:$I$9,3,FALSE)*HLOOKUP(I13,adatok!$C$2:$I$9,2,FALSE),0)</f>
        <v>0</v>
      </c>
      <c r="J33" s="147">
        <f>IF(J13&lt;&gt;0,J32*HLOOKUP(J13,adatok!$C$2:$I$9,3,FALSE)*HLOOKUP(J13,adatok!$C$2:$I$9,2,FALSE),0)</f>
        <v>0</v>
      </c>
      <c r="K33" s="147">
        <f>IF(K13&lt;&gt;0,K32*HLOOKUP(K13,adatok!$C$2:$I$9,3,FALSE)*HLOOKUP(K13,adatok!$C$2:$I$9,2,FALSE),0)</f>
        <v>0</v>
      </c>
      <c r="L33" s="147">
        <f>IF(L13&lt;&gt;0,L32*HLOOKUP(L13,adatok!$C$2:$I$9,3,FALSE)*HLOOKUP(L13,adatok!$C$2:$I$9,2,FALSE),0)</f>
        <v>0</v>
      </c>
      <c r="M33" s="147">
        <f>IF(M13&lt;&gt;0,M32*HLOOKUP(M13,adatok!$C$2:$I$9,3,FALSE)*HLOOKUP(M13,adatok!$C$2:$I$9,2,FALSE),0)</f>
        <v>0</v>
      </c>
    </row>
    <row r="34" spans="1:13" x14ac:dyDescent="0.25">
      <c r="A34" s="153" t="s">
        <v>98</v>
      </c>
      <c r="B34" s="267"/>
      <c r="C34" s="268"/>
      <c r="D34" s="268"/>
      <c r="E34" s="268"/>
      <c r="F34" s="154"/>
    </row>
    <row r="35" spans="1:13" x14ac:dyDescent="0.25">
      <c r="A35" s="139" t="s">
        <v>107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3"/>
    </row>
    <row r="36" spans="1:13" x14ac:dyDescent="0.25">
      <c r="A36" s="152" t="s">
        <v>96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5"/>
    </row>
    <row r="37" spans="1:13" x14ac:dyDescent="0.25">
      <c r="A37" s="152" t="s">
        <v>97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5"/>
    </row>
    <row r="38" spans="1:13" x14ac:dyDescent="0.25">
      <c r="A38" s="152" t="s">
        <v>124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5"/>
    </row>
    <row r="39" spans="1:13" x14ac:dyDescent="0.25">
      <c r="A39" s="152" t="s">
        <v>132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5"/>
    </row>
    <row r="40" spans="1:13" ht="13.8" thickBot="1" x14ac:dyDescent="0.3">
      <c r="A40" s="155" t="s">
        <v>105</v>
      </c>
      <c r="B40" s="149">
        <f t="shared" ref="B40:M40" si="2">IF(B13&lt;&gt;0,SUM(B35:B39),0)</f>
        <v>0</v>
      </c>
      <c r="C40" s="149">
        <f t="shared" si="2"/>
        <v>0</v>
      </c>
      <c r="D40" s="149">
        <f t="shared" si="2"/>
        <v>0</v>
      </c>
      <c r="E40" s="149">
        <f t="shared" si="2"/>
        <v>0</v>
      </c>
      <c r="F40" s="149">
        <f t="shared" si="2"/>
        <v>0</v>
      </c>
      <c r="G40" s="149">
        <f t="shared" si="2"/>
        <v>0</v>
      </c>
      <c r="H40" s="149">
        <f t="shared" si="2"/>
        <v>0</v>
      </c>
      <c r="I40" s="149">
        <f t="shared" si="2"/>
        <v>0</v>
      </c>
      <c r="J40" s="149">
        <f t="shared" si="2"/>
        <v>0</v>
      </c>
      <c r="K40" s="149">
        <f t="shared" si="2"/>
        <v>0</v>
      </c>
      <c r="L40" s="149">
        <f t="shared" si="2"/>
        <v>0</v>
      </c>
      <c r="M40" s="149">
        <f t="shared" si="2"/>
        <v>0</v>
      </c>
    </row>
    <row r="41" spans="1:13" ht="26.4" x14ac:dyDescent="0.25">
      <c r="A41" s="206" t="s">
        <v>100</v>
      </c>
      <c r="B41" s="262"/>
      <c r="C41" s="263"/>
      <c r="D41" s="263"/>
      <c r="E41" s="263"/>
      <c r="F41" s="207"/>
      <c r="G41" s="208"/>
      <c r="H41" s="208"/>
      <c r="I41" s="208"/>
      <c r="J41" s="208"/>
      <c r="K41" s="208"/>
      <c r="L41" s="208"/>
      <c r="M41" s="208"/>
    </row>
    <row r="42" spans="1:13" x14ac:dyDescent="0.25">
      <c r="A42" s="209" t="s">
        <v>105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3"/>
    </row>
    <row r="43" spans="1:13" x14ac:dyDescent="0.25">
      <c r="A43" s="148" t="s">
        <v>106</v>
      </c>
      <c r="B43" s="147">
        <f>IF(B13&lt;&gt;0,B42*HLOOKUP(B13,adatok!$C$2:$I$9,8,FALSE)*HLOOKUP(B13,adatok!$C$2:$I$9,4,FALSE),0)</f>
        <v>0</v>
      </c>
      <c r="C43" s="147">
        <f>IF(C13&lt;&gt;0,C42*HLOOKUP(C13,adatok!$C$2:$I$9,8,FALSE)*HLOOKUP(C13,adatok!$C$2:$I$9,4,FALSE),0)</f>
        <v>0</v>
      </c>
      <c r="D43" s="147">
        <f>IF(D13&lt;&gt;0,D42*HLOOKUP(D13,adatok!$C$2:$I$9,8,FALSE)*HLOOKUP(D13,adatok!$C$2:$I$9,4,FALSE),0)</f>
        <v>0</v>
      </c>
      <c r="E43" s="147">
        <f>IF(E13&lt;&gt;0,E42*HLOOKUP(E13,adatok!$C$2:$I$9,8,FALSE)*HLOOKUP(E13,adatok!$C$2:$I$9,4,FALSE),0)</f>
        <v>0</v>
      </c>
      <c r="F43" s="147">
        <f>IF(F13&lt;&gt;0,F42*HLOOKUP(F13,adatok!$C$2:$I$9,8,FALSE)*HLOOKUP(F13,adatok!$C$2:$I$9,4,FALSE),0)</f>
        <v>0</v>
      </c>
      <c r="G43" s="147">
        <f>IF(G13&lt;&gt;0,G42*HLOOKUP(G13,adatok!$C$2:$I$9,8,FALSE)*HLOOKUP(G13,adatok!$C$2:$I$9,4,FALSE),0)</f>
        <v>0</v>
      </c>
      <c r="H43" s="147">
        <f>IF(H13&lt;&gt;0,H42*HLOOKUP(H13,adatok!$C$2:$I$9,8,FALSE)*HLOOKUP(H13,adatok!$C$2:$I$9,4,FALSE),0)</f>
        <v>0</v>
      </c>
      <c r="I43" s="147">
        <f>IF(I13&lt;&gt;0,I42*HLOOKUP(I13,adatok!$C$2:$I$9,8,FALSE)*HLOOKUP(I13,adatok!$C$2:$I$9,4,FALSE),0)</f>
        <v>0</v>
      </c>
      <c r="J43" s="147">
        <f>IF(J13&lt;&gt;0,J42*HLOOKUP(J13,adatok!$C$2:$I$9,8,FALSE)*HLOOKUP(J13,adatok!$C$2:$I$9,4,FALSE),0)</f>
        <v>0</v>
      </c>
      <c r="K43" s="147">
        <f>IF(K13&lt;&gt;0,K42*HLOOKUP(K13,adatok!$C$2:$I$9,8,FALSE)*HLOOKUP(K13,adatok!$C$2:$I$9,4,FALSE),0)</f>
        <v>0</v>
      </c>
      <c r="L43" s="147">
        <f>IF(L13&lt;&gt;0,L42*HLOOKUP(L13,adatok!$C$2:$I$9,8,FALSE)*HLOOKUP(L13,adatok!$C$2:$I$9,4,FALSE),0)</f>
        <v>0</v>
      </c>
      <c r="M43" s="147">
        <f>IF(M13&lt;&gt;0,M42*HLOOKUP(M13,adatok!$C$2:$I$9,8,FALSE)*HLOOKUP(M13,adatok!$C$2:$I$9,4,FALSE),0)</f>
        <v>0</v>
      </c>
    </row>
    <row r="44" spans="1:13" ht="13.8" thickBot="1" x14ac:dyDescent="0.3">
      <c r="A44" s="152" t="s">
        <v>0</v>
      </c>
      <c r="B44" s="147">
        <f>IF(B13&lt;&gt;0,B42*HLOOKUP(B13,adatok!$C$2:$I$9,8,FALSE)*HLOOKUP(B13,adatok!$C$2:$I$9,2,FALSE),0)</f>
        <v>0</v>
      </c>
      <c r="C44" s="147">
        <f>IF(C13&lt;&gt;0,C42*HLOOKUP(C13,adatok!$C$2:$I$9,8,FALSE)*HLOOKUP(C13,adatok!$C$2:$I$9,2,FALSE),0)</f>
        <v>0</v>
      </c>
      <c r="D44" s="147">
        <f>IF(D13&lt;&gt;0,D42*HLOOKUP(D13,adatok!$C$2:$I$9,8,FALSE)*HLOOKUP(D13,adatok!$C$2:$I$9,2,FALSE),0)</f>
        <v>0</v>
      </c>
      <c r="E44" s="147">
        <f>IF(E13&lt;&gt;0,E42*HLOOKUP(E13,adatok!$C$2:$I$9,8,FALSE)*HLOOKUP(E13,adatok!$C$2:$I$9,2,FALSE),0)</f>
        <v>0</v>
      </c>
      <c r="F44" s="147">
        <f>IF(F13&lt;&gt;0,F42*HLOOKUP(F13,adatok!$C$2:$I$9,8,FALSE)*HLOOKUP(F13,adatok!$C$2:$I$9,2,FALSE),0)</f>
        <v>0</v>
      </c>
      <c r="G44" s="147">
        <f>IF(G13&lt;&gt;0,G42*HLOOKUP(G13,adatok!$C$2:$I$9,8,FALSE)*HLOOKUP(G13,adatok!$C$2:$I$9,2,FALSE),0)</f>
        <v>0</v>
      </c>
      <c r="H44" s="147">
        <f>IF(H13&lt;&gt;0,H42*HLOOKUP(H13,adatok!$C$2:$I$9,8,FALSE)*HLOOKUP(H13,adatok!$C$2:$I$9,2,FALSE),0)</f>
        <v>0</v>
      </c>
      <c r="I44" s="147">
        <f>IF(I13&lt;&gt;0,I42*HLOOKUP(I13,adatok!$C$2:$I$9,8,FALSE)*HLOOKUP(I13,adatok!$C$2:$I$9,2,FALSE),0)</f>
        <v>0</v>
      </c>
      <c r="J44" s="147">
        <f>IF(J13&lt;&gt;0,J42*HLOOKUP(J13,adatok!$C$2:$I$9,8,FALSE)*HLOOKUP(J13,adatok!$C$2:$I$9,2,FALSE),0)</f>
        <v>0</v>
      </c>
      <c r="K44" s="147">
        <f>IF(K13&lt;&gt;0,K42*HLOOKUP(K13,adatok!$C$2:$I$9,8,FALSE)*HLOOKUP(K13,adatok!$C$2:$I$9,2,FALSE),0)</f>
        <v>0</v>
      </c>
      <c r="L44" s="147">
        <f>IF(L13&lt;&gt;0,L42*HLOOKUP(L13,adatok!$C$2:$I$9,8,FALSE)*HLOOKUP(L13,adatok!$C$2:$I$9,2,FALSE),0)</f>
        <v>0</v>
      </c>
      <c r="M44" s="147">
        <f>IF(M13&lt;&gt;0,M42*HLOOKUP(M13,adatok!$C$2:$I$9,8,FALSE)*HLOOKUP(M13,adatok!$C$2:$I$9,2,FALSE),0)</f>
        <v>0</v>
      </c>
    </row>
    <row r="45" spans="1:13" ht="13.8" thickBot="1" x14ac:dyDescent="0.3">
      <c r="A45" s="264"/>
      <c r="B45" s="265"/>
      <c r="C45" s="265"/>
      <c r="D45" s="265"/>
      <c r="E45" s="266"/>
    </row>
    <row r="46" spans="1:13" ht="13.8" thickBot="1" x14ac:dyDescent="0.3">
      <c r="A46" s="156" t="s">
        <v>108</v>
      </c>
      <c r="B46" s="157">
        <f t="shared" ref="B46:M46" si="3">+B19+B32+B40+B42</f>
        <v>0</v>
      </c>
      <c r="C46" s="157">
        <f t="shared" si="3"/>
        <v>0</v>
      </c>
      <c r="D46" s="157">
        <f t="shared" si="3"/>
        <v>0</v>
      </c>
      <c r="E46" s="157">
        <f t="shared" si="3"/>
        <v>0</v>
      </c>
      <c r="F46" s="157">
        <f t="shared" si="3"/>
        <v>0</v>
      </c>
      <c r="G46" s="157">
        <f t="shared" si="3"/>
        <v>0</v>
      </c>
      <c r="H46" s="157">
        <f t="shared" si="3"/>
        <v>0</v>
      </c>
      <c r="I46" s="157">
        <f t="shared" si="3"/>
        <v>0</v>
      </c>
      <c r="J46" s="157">
        <f t="shared" si="3"/>
        <v>0</v>
      </c>
      <c r="K46" s="157">
        <f t="shared" si="3"/>
        <v>0</v>
      </c>
      <c r="L46" s="157">
        <f t="shared" si="3"/>
        <v>0</v>
      </c>
      <c r="M46" s="179">
        <f t="shared" si="3"/>
        <v>0</v>
      </c>
    </row>
    <row r="47" spans="1:13" ht="13.8" thickBot="1" x14ac:dyDescent="0.3">
      <c r="A47" s="158" t="s">
        <v>109</v>
      </c>
      <c r="B47" s="157">
        <f>+B20+B21+B33+B43+B44</f>
        <v>0</v>
      </c>
      <c r="C47" s="157">
        <f t="shared" ref="C47:M47" si="4">+C20+C21+C33+C43+C44</f>
        <v>0</v>
      </c>
      <c r="D47" s="157">
        <f t="shared" si="4"/>
        <v>0</v>
      </c>
      <c r="E47" s="157">
        <f t="shared" si="4"/>
        <v>0</v>
      </c>
      <c r="F47" s="157">
        <f t="shared" si="4"/>
        <v>0</v>
      </c>
      <c r="G47" s="157">
        <f t="shared" si="4"/>
        <v>0</v>
      </c>
      <c r="H47" s="157">
        <f t="shared" si="4"/>
        <v>0</v>
      </c>
      <c r="I47" s="157">
        <f t="shared" si="4"/>
        <v>0</v>
      </c>
      <c r="J47" s="157">
        <f t="shared" si="4"/>
        <v>0</v>
      </c>
      <c r="K47" s="157">
        <f t="shared" si="4"/>
        <v>0</v>
      </c>
      <c r="L47" s="157">
        <f t="shared" si="4"/>
        <v>0</v>
      </c>
      <c r="M47" s="157">
        <f t="shared" si="4"/>
        <v>0</v>
      </c>
    </row>
    <row r="48" spans="1:13" ht="13.8" thickBot="1" x14ac:dyDescent="0.3">
      <c r="A48" s="159" t="s">
        <v>110</v>
      </c>
      <c r="B48" s="160">
        <f>+B46+B47</f>
        <v>0</v>
      </c>
      <c r="C48" s="160">
        <f>+C46+C47</f>
        <v>0</v>
      </c>
      <c r="D48" s="160">
        <f>+D46+D47</f>
        <v>0</v>
      </c>
      <c r="E48" s="160">
        <f>+E46+E47</f>
        <v>0</v>
      </c>
      <c r="F48" s="160">
        <f t="shared" ref="F48:M48" si="5">+F46+F47</f>
        <v>0</v>
      </c>
      <c r="G48" s="160">
        <f t="shared" si="5"/>
        <v>0</v>
      </c>
      <c r="H48" s="160">
        <f t="shared" si="5"/>
        <v>0</v>
      </c>
      <c r="I48" s="160">
        <f t="shared" si="5"/>
        <v>0</v>
      </c>
      <c r="J48" s="160">
        <f t="shared" si="5"/>
        <v>0</v>
      </c>
      <c r="K48" s="160">
        <f t="shared" si="5"/>
        <v>0</v>
      </c>
      <c r="L48" s="160">
        <f t="shared" si="5"/>
        <v>0</v>
      </c>
      <c r="M48" s="161">
        <f t="shared" si="5"/>
        <v>0</v>
      </c>
    </row>
    <row r="49" spans="1:5" x14ac:dyDescent="0.25">
      <c r="A49" s="162"/>
      <c r="B49" s="162"/>
      <c r="C49" s="162"/>
      <c r="D49" s="162"/>
      <c r="E49" s="162"/>
    </row>
    <row r="50" spans="1:5" ht="13.8" x14ac:dyDescent="0.3">
      <c r="A50" s="163"/>
      <c r="B50" s="163"/>
      <c r="C50" s="163"/>
      <c r="D50" s="163"/>
      <c r="E50" s="163"/>
    </row>
    <row r="51" spans="1:5" x14ac:dyDescent="0.25">
      <c r="A51" s="162" t="s">
        <v>71</v>
      </c>
      <c r="B51" s="162"/>
      <c r="C51" s="162"/>
      <c r="D51" s="162"/>
      <c r="E51" s="162"/>
    </row>
    <row r="52" spans="1:5" x14ac:dyDescent="0.25">
      <c r="A52" s="162"/>
      <c r="B52" s="162"/>
      <c r="C52" s="162"/>
      <c r="D52" s="162"/>
      <c r="E52" s="162"/>
    </row>
    <row r="53" spans="1:5" x14ac:dyDescent="0.25">
      <c r="A53" s="162"/>
      <c r="B53" s="162"/>
      <c r="C53" s="162"/>
      <c r="D53" s="162"/>
      <c r="E53" s="162"/>
    </row>
    <row r="54" spans="1:5" x14ac:dyDescent="0.25">
      <c r="A54" s="164"/>
      <c r="B54" s="164"/>
      <c r="C54" s="162"/>
      <c r="D54" s="257" t="s">
        <v>73</v>
      </c>
      <c r="E54" s="257"/>
    </row>
    <row r="55" spans="1:5" x14ac:dyDescent="0.25">
      <c r="A55" s="164"/>
      <c r="B55" s="164"/>
      <c r="C55" s="162"/>
      <c r="D55" s="257" t="s">
        <v>72</v>
      </c>
      <c r="E55" s="257"/>
    </row>
    <row r="56" spans="1:5" x14ac:dyDescent="0.25">
      <c r="A56" s="162"/>
      <c r="B56" s="162"/>
      <c r="C56" s="162"/>
      <c r="D56" s="162"/>
      <c r="E56" s="162"/>
    </row>
    <row r="57" spans="1:5" x14ac:dyDescent="0.25">
      <c r="A57" s="162"/>
      <c r="B57" s="162"/>
      <c r="C57" s="162"/>
      <c r="D57" s="257" t="s">
        <v>75</v>
      </c>
      <c r="E57" s="257"/>
    </row>
    <row r="58" spans="1:5" x14ac:dyDescent="0.25">
      <c r="A58" s="165"/>
      <c r="B58" s="165"/>
      <c r="C58" s="165"/>
      <c r="D58" s="165"/>
      <c r="E58" s="165"/>
    </row>
    <row r="59" spans="1:5" x14ac:dyDescent="0.25">
      <c r="A59" s="165"/>
      <c r="B59" s="165"/>
      <c r="C59" s="165"/>
      <c r="D59" s="165"/>
      <c r="E59" s="165"/>
    </row>
  </sheetData>
  <protectedRanges>
    <protectedRange sqref="A16:A44" name="Tartomány5"/>
    <protectedRange sqref="B33:M33" name="Tartomány3"/>
    <protectedRange sqref="B13:M18" name="Tartomány1_1"/>
    <protectedRange sqref="B20:M21" name="Tartomány2"/>
    <protectedRange sqref="B43:M44" name="Tartomány4"/>
  </protectedRanges>
  <mergeCells count="16">
    <mergeCell ref="B8:E8"/>
    <mergeCell ref="B9:E9"/>
    <mergeCell ref="B11:E11"/>
    <mergeCell ref="A2:E2"/>
    <mergeCell ref="B4:E4"/>
    <mergeCell ref="B5:E5"/>
    <mergeCell ref="B6:E6"/>
    <mergeCell ref="B7:E7"/>
    <mergeCell ref="D54:E54"/>
    <mergeCell ref="D55:E55"/>
    <mergeCell ref="D57:E57"/>
    <mergeCell ref="B15:E15"/>
    <mergeCell ref="B22:E22"/>
    <mergeCell ref="B41:E41"/>
    <mergeCell ref="A45:E45"/>
    <mergeCell ref="B34:E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adatok!$J$2:$J$13</xm:f>
          </x14:formula1>
          <xm:sqref>B14:M14</xm:sqref>
        </x14:dataValidation>
        <x14:dataValidation type="list" allowBlank="1" showInputMessage="1" showErrorMessage="1">
          <x14:formula1>
            <xm:f>adatok!$C$2:$I$2</xm:f>
          </x14:formula1>
          <xm:sqref>B13:M13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opLeftCell="A10" workbookViewId="0">
      <selection activeCell="D28" sqref="D28"/>
    </sheetView>
  </sheetViews>
  <sheetFormatPr defaultColWidth="8.88671875" defaultRowHeight="13.2" x14ac:dyDescent="0.25"/>
  <cols>
    <col min="1" max="1" width="8.109375" style="94" customWidth="1"/>
    <col min="2" max="2" width="6.33203125" style="51" customWidth="1"/>
    <col min="3" max="3" width="8.5546875" style="51" customWidth="1"/>
    <col min="4" max="4" width="10.44140625" style="51" customWidth="1"/>
    <col min="5" max="5" width="31.88671875" style="51" customWidth="1"/>
    <col min="6" max="6" width="2.88671875" style="51" customWidth="1"/>
    <col min="7" max="7" width="10.109375" style="51" customWidth="1"/>
    <col min="8" max="8" width="34" style="51" customWidth="1"/>
    <col min="9" max="9" width="2.44140625" style="51" customWidth="1"/>
    <col min="10" max="10" width="11" style="51" customWidth="1"/>
    <col min="11" max="11" width="8.88671875" style="51"/>
    <col min="12" max="12" width="8.88671875" style="94"/>
    <col min="13" max="16384" width="8.88671875" style="51"/>
  </cols>
  <sheetData>
    <row r="1" spans="1:11" ht="13.8" thickBot="1" x14ac:dyDescent="0.3">
      <c r="A1" s="59"/>
      <c r="B1" s="57"/>
      <c r="C1" s="57"/>
      <c r="D1" s="58"/>
      <c r="E1" s="59"/>
      <c r="F1" s="59"/>
      <c r="G1" s="58"/>
      <c r="H1" s="58"/>
      <c r="I1" s="59"/>
      <c r="J1" s="57"/>
      <c r="K1" s="50"/>
    </row>
    <row r="2" spans="1:11" ht="18" thickBot="1" x14ac:dyDescent="0.35">
      <c r="A2" s="59"/>
      <c r="B2" s="284" t="s">
        <v>51</v>
      </c>
      <c r="C2" s="285"/>
      <c r="D2" s="285"/>
      <c r="E2" s="285"/>
      <c r="F2" s="285"/>
      <c r="G2" s="285"/>
      <c r="H2" s="285"/>
      <c r="I2" s="285"/>
      <c r="J2" s="286"/>
      <c r="K2" s="59"/>
    </row>
    <row r="3" spans="1:11" ht="18" thickBot="1" x14ac:dyDescent="0.35">
      <c r="A3" s="59"/>
      <c r="B3" s="53"/>
      <c r="C3" s="53"/>
      <c r="D3" s="53"/>
      <c r="E3" s="53"/>
      <c r="F3" s="53"/>
      <c r="G3" s="53"/>
      <c r="H3" s="53"/>
      <c r="I3" s="53"/>
      <c r="J3" s="53"/>
      <c r="K3" s="59"/>
    </row>
    <row r="4" spans="1:11" x14ac:dyDescent="0.25">
      <c r="A4" s="59"/>
      <c r="B4" s="287" t="s">
        <v>8</v>
      </c>
      <c r="C4" s="233"/>
      <c r="D4" s="233"/>
      <c r="E4" s="233"/>
      <c r="F4" s="277">
        <f>Alapadatok!B2</f>
        <v>0</v>
      </c>
      <c r="G4" s="277"/>
      <c r="H4" s="277"/>
      <c r="I4" s="277"/>
      <c r="J4" s="278"/>
      <c r="K4" s="59"/>
    </row>
    <row r="5" spans="1:11" x14ac:dyDescent="0.25">
      <c r="A5" s="59"/>
      <c r="B5" s="274" t="s">
        <v>45</v>
      </c>
      <c r="C5" s="275"/>
      <c r="D5" s="275"/>
      <c r="E5" s="276"/>
      <c r="F5" s="279">
        <f>Alapadatok!B3</f>
        <v>0</v>
      </c>
      <c r="G5" s="279"/>
      <c r="H5" s="279"/>
      <c r="I5" s="279"/>
      <c r="J5" s="280"/>
      <c r="K5" s="59"/>
    </row>
    <row r="6" spans="1:11" x14ac:dyDescent="0.25">
      <c r="A6" s="59"/>
      <c r="B6" s="274" t="s">
        <v>44</v>
      </c>
      <c r="C6" s="275"/>
      <c r="D6" s="275"/>
      <c r="E6" s="276"/>
      <c r="F6" s="279">
        <f>Alapadatok!B4</f>
        <v>0</v>
      </c>
      <c r="G6" s="279"/>
      <c r="H6" s="279"/>
      <c r="I6" s="279"/>
      <c r="J6" s="280"/>
      <c r="K6" s="59"/>
    </row>
    <row r="7" spans="1:11" x14ac:dyDescent="0.25">
      <c r="A7" s="59"/>
      <c r="B7" s="274" t="s">
        <v>85</v>
      </c>
      <c r="C7" s="275"/>
      <c r="D7" s="275"/>
      <c r="E7" s="276"/>
      <c r="F7" s="281">
        <f>Alapadatok!B5</f>
        <v>0</v>
      </c>
      <c r="G7" s="282"/>
      <c r="H7" s="282"/>
      <c r="I7" s="282"/>
      <c r="J7" s="283"/>
      <c r="K7" s="59"/>
    </row>
    <row r="8" spans="1:11" x14ac:dyDescent="0.25">
      <c r="A8" s="59"/>
      <c r="B8" s="274" t="s">
        <v>27</v>
      </c>
      <c r="C8" s="275"/>
      <c r="D8" s="275"/>
      <c r="E8" s="276"/>
      <c r="F8" s="279">
        <f>Alapadatok!B6</f>
        <v>0</v>
      </c>
      <c r="G8" s="279"/>
      <c r="H8" s="279"/>
      <c r="I8" s="279"/>
      <c r="J8" s="280"/>
      <c r="K8" s="59"/>
    </row>
    <row r="9" spans="1:11" x14ac:dyDescent="0.25">
      <c r="A9" s="59"/>
      <c r="B9" s="274" t="s">
        <v>13</v>
      </c>
      <c r="C9" s="275"/>
      <c r="D9" s="275"/>
      <c r="E9" s="276"/>
      <c r="F9" s="304">
        <f>Alapadatok!B7</f>
        <v>0</v>
      </c>
      <c r="G9" s="279"/>
      <c r="H9" s="279"/>
      <c r="I9" s="279"/>
      <c r="J9" s="280"/>
      <c r="K9" s="59"/>
    </row>
    <row r="10" spans="1:11" x14ac:dyDescent="0.25">
      <c r="A10" s="59"/>
      <c r="B10" s="292" t="s">
        <v>49</v>
      </c>
      <c r="C10" s="293"/>
      <c r="D10" s="293"/>
      <c r="E10" s="294"/>
      <c r="F10" s="295">
        <f>Alapadatok!B9</f>
        <v>0</v>
      </c>
      <c r="G10" s="296"/>
      <c r="H10" s="296"/>
      <c r="I10" s="296"/>
      <c r="J10" s="297"/>
      <c r="K10" s="59"/>
    </row>
    <row r="11" spans="1:11" x14ac:dyDescent="0.25">
      <c r="A11" s="59"/>
      <c r="B11" s="305" t="s">
        <v>10</v>
      </c>
      <c r="C11" s="306"/>
      <c r="D11" s="306"/>
      <c r="E11" s="306"/>
      <c r="F11" s="309"/>
      <c r="G11" s="309"/>
      <c r="H11" s="309"/>
      <c r="I11" s="309"/>
      <c r="J11" s="310"/>
      <c r="K11" s="59"/>
    </row>
    <row r="12" spans="1:11" ht="13.8" thickBot="1" x14ac:dyDescent="0.3">
      <c r="A12" s="59"/>
      <c r="B12" s="307" t="s">
        <v>11</v>
      </c>
      <c r="C12" s="308"/>
      <c r="D12" s="308"/>
      <c r="E12" s="308"/>
      <c r="F12" s="311"/>
      <c r="G12" s="311"/>
      <c r="H12" s="311"/>
      <c r="I12" s="311"/>
      <c r="J12" s="312"/>
      <c r="K12" s="59"/>
    </row>
    <row r="13" spans="1:11" ht="13.8" thickBot="1" x14ac:dyDescent="0.3">
      <c r="A13" s="59"/>
      <c r="B13" s="54"/>
      <c r="C13" s="54"/>
      <c r="D13" s="54"/>
      <c r="E13" s="54"/>
      <c r="F13" s="54"/>
      <c r="G13" s="54"/>
      <c r="H13" s="54"/>
      <c r="I13" s="54"/>
      <c r="J13" s="54"/>
      <c r="K13" s="59"/>
    </row>
    <row r="14" spans="1:11" ht="38.4" customHeight="1" x14ac:dyDescent="0.25">
      <c r="A14" s="59"/>
      <c r="B14" s="298" t="s">
        <v>50</v>
      </c>
      <c r="C14" s="299"/>
      <c r="D14" s="289" t="s">
        <v>58</v>
      </c>
      <c r="E14" s="289"/>
      <c r="F14" s="95"/>
      <c r="G14" s="290" t="s">
        <v>59</v>
      </c>
      <c r="H14" s="291"/>
      <c r="I14" s="95"/>
      <c r="J14" s="216" t="s">
        <v>129</v>
      </c>
      <c r="K14" s="59"/>
    </row>
    <row r="15" spans="1:11" ht="24" x14ac:dyDescent="0.25">
      <c r="A15" s="93"/>
      <c r="B15" s="300"/>
      <c r="C15" s="301"/>
      <c r="D15" s="73" t="s">
        <v>55</v>
      </c>
      <c r="E15" s="70" t="s">
        <v>60</v>
      </c>
      <c r="F15" s="71"/>
      <c r="G15" s="73" t="s">
        <v>55</v>
      </c>
      <c r="H15" s="70" t="s">
        <v>60</v>
      </c>
      <c r="I15" s="71"/>
      <c r="J15" s="96" t="s">
        <v>57</v>
      </c>
      <c r="K15" s="93"/>
    </row>
    <row r="16" spans="1:11" x14ac:dyDescent="0.25">
      <c r="A16" s="17"/>
      <c r="B16" s="97">
        <v>1</v>
      </c>
      <c r="C16" s="72" t="s">
        <v>52</v>
      </c>
      <c r="D16" s="74"/>
      <c r="E16" s="75"/>
      <c r="F16" s="77"/>
      <c r="G16" s="76"/>
      <c r="H16" s="75"/>
      <c r="I16" s="77"/>
      <c r="J16" s="98">
        <f>D16+G16</f>
        <v>0</v>
      </c>
      <c r="K16" s="17"/>
    </row>
    <row r="17" spans="1:11" x14ac:dyDescent="0.25">
      <c r="A17" s="17"/>
      <c r="B17" s="97">
        <v>2</v>
      </c>
      <c r="C17" s="72" t="s">
        <v>53</v>
      </c>
      <c r="D17" s="74"/>
      <c r="E17" s="75"/>
      <c r="F17" s="77"/>
      <c r="G17" s="76"/>
      <c r="H17" s="75"/>
      <c r="I17" s="77"/>
      <c r="J17" s="98">
        <f t="shared" ref="J17:J18" si="0">D17+G17</f>
        <v>0</v>
      </c>
      <c r="K17" s="17"/>
    </row>
    <row r="18" spans="1:11" x14ac:dyDescent="0.25">
      <c r="A18" s="17"/>
      <c r="B18" s="97">
        <v>3</v>
      </c>
      <c r="C18" s="72"/>
      <c r="D18" s="74"/>
      <c r="E18" s="75"/>
      <c r="F18" s="77"/>
      <c r="G18" s="76"/>
      <c r="H18" s="75"/>
      <c r="I18" s="77"/>
      <c r="J18" s="98">
        <f t="shared" si="0"/>
        <v>0</v>
      </c>
      <c r="K18" s="17"/>
    </row>
    <row r="19" spans="1:11" x14ac:dyDescent="0.25">
      <c r="A19" s="17"/>
      <c r="B19" s="97">
        <v>4</v>
      </c>
      <c r="C19" s="72"/>
      <c r="D19" s="74"/>
      <c r="E19" s="75"/>
      <c r="F19" s="77"/>
      <c r="G19" s="76"/>
      <c r="H19" s="75"/>
      <c r="I19" s="77"/>
      <c r="J19" s="98">
        <f t="shared" ref="J19:J46" si="1">D19+G19</f>
        <v>0</v>
      </c>
      <c r="K19" s="17"/>
    </row>
    <row r="20" spans="1:11" x14ac:dyDescent="0.25">
      <c r="A20" s="17"/>
      <c r="B20" s="97">
        <v>5</v>
      </c>
      <c r="C20" s="72"/>
      <c r="D20" s="74"/>
      <c r="E20" s="75"/>
      <c r="F20" s="77"/>
      <c r="G20" s="76"/>
      <c r="H20" s="75"/>
      <c r="I20" s="77"/>
      <c r="J20" s="98">
        <f t="shared" si="1"/>
        <v>0</v>
      </c>
      <c r="K20" s="17"/>
    </row>
    <row r="21" spans="1:11" x14ac:dyDescent="0.25">
      <c r="A21" s="17"/>
      <c r="B21" s="97">
        <v>6</v>
      </c>
      <c r="C21" s="72"/>
      <c r="D21" s="74"/>
      <c r="E21" s="75"/>
      <c r="F21" s="77"/>
      <c r="G21" s="76"/>
      <c r="H21" s="75"/>
      <c r="I21" s="77"/>
      <c r="J21" s="98">
        <f t="shared" si="1"/>
        <v>0</v>
      </c>
      <c r="K21" s="17"/>
    </row>
    <row r="22" spans="1:11" x14ac:dyDescent="0.25">
      <c r="A22" s="17"/>
      <c r="B22" s="97">
        <v>7</v>
      </c>
      <c r="C22" s="72"/>
      <c r="D22" s="74"/>
      <c r="E22" s="75"/>
      <c r="F22" s="77"/>
      <c r="G22" s="76"/>
      <c r="H22" s="75"/>
      <c r="I22" s="77"/>
      <c r="J22" s="98">
        <f t="shared" si="1"/>
        <v>0</v>
      </c>
      <c r="K22" s="17"/>
    </row>
    <row r="23" spans="1:11" x14ac:dyDescent="0.25">
      <c r="A23" s="17"/>
      <c r="B23" s="97">
        <v>8</v>
      </c>
      <c r="C23" s="72"/>
      <c r="D23" s="74"/>
      <c r="E23" s="75"/>
      <c r="F23" s="77"/>
      <c r="G23" s="76"/>
      <c r="H23" s="75"/>
      <c r="I23" s="77"/>
      <c r="J23" s="98">
        <f t="shared" si="1"/>
        <v>0</v>
      </c>
      <c r="K23" s="17"/>
    </row>
    <row r="24" spans="1:11" x14ac:dyDescent="0.25">
      <c r="A24" s="17"/>
      <c r="B24" s="97">
        <v>9</v>
      </c>
      <c r="C24" s="72"/>
      <c r="D24" s="74"/>
      <c r="E24" s="75"/>
      <c r="F24" s="77"/>
      <c r="G24" s="76"/>
      <c r="H24" s="75"/>
      <c r="I24" s="77"/>
      <c r="J24" s="98">
        <f t="shared" si="1"/>
        <v>0</v>
      </c>
      <c r="K24" s="17"/>
    </row>
    <row r="25" spans="1:11" x14ac:dyDescent="0.25">
      <c r="A25" s="17"/>
      <c r="B25" s="97">
        <v>10</v>
      </c>
      <c r="C25" s="72"/>
      <c r="D25" s="74"/>
      <c r="E25" s="75"/>
      <c r="F25" s="77"/>
      <c r="G25" s="76"/>
      <c r="H25" s="75"/>
      <c r="I25" s="77"/>
      <c r="J25" s="98">
        <f t="shared" si="1"/>
        <v>0</v>
      </c>
      <c r="K25" s="17"/>
    </row>
    <row r="26" spans="1:11" x14ac:dyDescent="0.25">
      <c r="A26" s="17"/>
      <c r="B26" s="97">
        <v>11</v>
      </c>
      <c r="C26" s="72"/>
      <c r="D26" s="74"/>
      <c r="E26" s="75"/>
      <c r="F26" s="77"/>
      <c r="G26" s="76"/>
      <c r="H26" s="75"/>
      <c r="I26" s="77"/>
      <c r="J26" s="98">
        <f t="shared" si="1"/>
        <v>0</v>
      </c>
      <c r="K26" s="17"/>
    </row>
    <row r="27" spans="1:11" x14ac:dyDescent="0.25">
      <c r="A27" s="17"/>
      <c r="B27" s="97">
        <v>12</v>
      </c>
      <c r="C27" s="72"/>
      <c r="D27" s="74"/>
      <c r="E27" s="75"/>
      <c r="F27" s="77"/>
      <c r="G27" s="76"/>
      <c r="H27" s="75"/>
      <c r="I27" s="77"/>
      <c r="J27" s="98">
        <f t="shared" si="1"/>
        <v>0</v>
      </c>
      <c r="K27" s="17"/>
    </row>
    <row r="28" spans="1:11" x14ac:dyDescent="0.25">
      <c r="A28" s="17"/>
      <c r="B28" s="97">
        <v>13</v>
      </c>
      <c r="C28" s="72"/>
      <c r="D28" s="74"/>
      <c r="E28" s="75"/>
      <c r="F28" s="77"/>
      <c r="G28" s="76"/>
      <c r="H28" s="75"/>
      <c r="I28" s="77"/>
      <c r="J28" s="98">
        <f t="shared" si="1"/>
        <v>0</v>
      </c>
      <c r="K28" s="17"/>
    </row>
    <row r="29" spans="1:11" x14ac:dyDescent="0.25">
      <c r="A29" s="17"/>
      <c r="B29" s="97">
        <v>14</v>
      </c>
      <c r="C29" s="72"/>
      <c r="D29" s="74"/>
      <c r="E29" s="75"/>
      <c r="F29" s="77"/>
      <c r="G29" s="76"/>
      <c r="H29" s="75"/>
      <c r="I29" s="77"/>
      <c r="J29" s="98">
        <f t="shared" si="1"/>
        <v>0</v>
      </c>
      <c r="K29" s="17"/>
    </row>
    <row r="30" spans="1:11" x14ac:dyDescent="0.25">
      <c r="A30" s="17"/>
      <c r="B30" s="97">
        <v>15</v>
      </c>
      <c r="C30" s="72"/>
      <c r="D30" s="74"/>
      <c r="E30" s="75"/>
      <c r="F30" s="77"/>
      <c r="G30" s="76"/>
      <c r="H30" s="75"/>
      <c r="I30" s="77"/>
      <c r="J30" s="98">
        <f t="shared" si="1"/>
        <v>0</v>
      </c>
      <c r="K30" s="17"/>
    </row>
    <row r="31" spans="1:11" x14ac:dyDescent="0.25">
      <c r="A31" s="17"/>
      <c r="B31" s="97">
        <v>16</v>
      </c>
      <c r="C31" s="72"/>
      <c r="D31" s="74"/>
      <c r="E31" s="75"/>
      <c r="F31" s="77"/>
      <c r="G31" s="76"/>
      <c r="H31" s="75"/>
      <c r="I31" s="77"/>
      <c r="J31" s="98">
        <f t="shared" si="1"/>
        <v>0</v>
      </c>
      <c r="K31" s="17"/>
    </row>
    <row r="32" spans="1:11" x14ac:dyDescent="0.25">
      <c r="A32" s="17"/>
      <c r="B32" s="97">
        <v>17</v>
      </c>
      <c r="C32" s="72"/>
      <c r="D32" s="74"/>
      <c r="E32" s="75"/>
      <c r="F32" s="77"/>
      <c r="G32" s="76"/>
      <c r="H32" s="75"/>
      <c r="I32" s="77"/>
      <c r="J32" s="98">
        <f t="shared" si="1"/>
        <v>0</v>
      </c>
      <c r="K32" s="17"/>
    </row>
    <row r="33" spans="1:11" x14ac:dyDescent="0.25">
      <c r="A33" s="17"/>
      <c r="B33" s="97">
        <v>18</v>
      </c>
      <c r="C33" s="72"/>
      <c r="D33" s="74"/>
      <c r="E33" s="75"/>
      <c r="F33" s="77"/>
      <c r="G33" s="76"/>
      <c r="H33" s="75"/>
      <c r="I33" s="77"/>
      <c r="J33" s="98">
        <f t="shared" si="1"/>
        <v>0</v>
      </c>
      <c r="K33" s="17"/>
    </row>
    <row r="34" spans="1:11" x14ac:dyDescent="0.25">
      <c r="A34" s="17"/>
      <c r="B34" s="97">
        <v>19</v>
      </c>
      <c r="C34" s="72"/>
      <c r="D34" s="74"/>
      <c r="E34" s="75"/>
      <c r="F34" s="77"/>
      <c r="G34" s="76"/>
      <c r="H34" s="75"/>
      <c r="I34" s="77"/>
      <c r="J34" s="98">
        <f t="shared" si="1"/>
        <v>0</v>
      </c>
      <c r="K34" s="17"/>
    </row>
    <row r="35" spans="1:11" x14ac:dyDescent="0.25">
      <c r="A35" s="17"/>
      <c r="B35" s="97">
        <v>20</v>
      </c>
      <c r="C35" s="72"/>
      <c r="D35" s="74"/>
      <c r="E35" s="75"/>
      <c r="F35" s="77"/>
      <c r="G35" s="76"/>
      <c r="H35" s="75"/>
      <c r="I35" s="77"/>
      <c r="J35" s="98">
        <f t="shared" si="1"/>
        <v>0</v>
      </c>
      <c r="K35" s="17"/>
    </row>
    <row r="36" spans="1:11" x14ac:dyDescent="0.25">
      <c r="A36" s="17"/>
      <c r="B36" s="97">
        <v>21</v>
      </c>
      <c r="C36" s="72"/>
      <c r="D36" s="74"/>
      <c r="E36" s="75"/>
      <c r="F36" s="77"/>
      <c r="G36" s="76"/>
      <c r="H36" s="75"/>
      <c r="I36" s="77"/>
      <c r="J36" s="98">
        <f t="shared" si="1"/>
        <v>0</v>
      </c>
      <c r="K36" s="17"/>
    </row>
    <row r="37" spans="1:11" x14ac:dyDescent="0.25">
      <c r="A37" s="17"/>
      <c r="B37" s="97">
        <v>22</v>
      </c>
      <c r="C37" s="72"/>
      <c r="D37" s="74"/>
      <c r="E37" s="75"/>
      <c r="F37" s="77"/>
      <c r="G37" s="76"/>
      <c r="H37" s="75"/>
      <c r="I37" s="77"/>
      <c r="J37" s="98">
        <f t="shared" si="1"/>
        <v>0</v>
      </c>
      <c r="K37" s="17"/>
    </row>
    <row r="38" spans="1:11" x14ac:dyDescent="0.25">
      <c r="A38" s="17"/>
      <c r="B38" s="97">
        <v>23</v>
      </c>
      <c r="C38" s="72"/>
      <c r="D38" s="74"/>
      <c r="E38" s="75"/>
      <c r="F38" s="77"/>
      <c r="G38" s="76"/>
      <c r="H38" s="75"/>
      <c r="I38" s="77"/>
      <c r="J38" s="98">
        <f t="shared" si="1"/>
        <v>0</v>
      </c>
      <c r="K38" s="17"/>
    </row>
    <row r="39" spans="1:11" x14ac:dyDescent="0.25">
      <c r="A39" s="17"/>
      <c r="B39" s="97">
        <v>24</v>
      </c>
      <c r="C39" s="72"/>
      <c r="D39" s="74"/>
      <c r="E39" s="75"/>
      <c r="F39" s="77"/>
      <c r="G39" s="76"/>
      <c r="H39" s="75"/>
      <c r="I39" s="77"/>
      <c r="J39" s="98">
        <f t="shared" si="1"/>
        <v>0</v>
      </c>
      <c r="K39" s="17"/>
    </row>
    <row r="40" spans="1:11" x14ac:dyDescent="0.25">
      <c r="A40" s="17"/>
      <c r="B40" s="97">
        <v>25</v>
      </c>
      <c r="C40" s="72"/>
      <c r="D40" s="74"/>
      <c r="E40" s="75"/>
      <c r="F40" s="77"/>
      <c r="G40" s="76"/>
      <c r="H40" s="75"/>
      <c r="I40" s="77"/>
      <c r="J40" s="98">
        <f t="shared" si="1"/>
        <v>0</v>
      </c>
      <c r="K40" s="17"/>
    </row>
    <row r="41" spans="1:11" x14ac:dyDescent="0.25">
      <c r="A41" s="17"/>
      <c r="B41" s="97">
        <v>26</v>
      </c>
      <c r="C41" s="72"/>
      <c r="D41" s="74"/>
      <c r="E41" s="75"/>
      <c r="F41" s="77"/>
      <c r="G41" s="76"/>
      <c r="H41" s="75"/>
      <c r="I41" s="77"/>
      <c r="J41" s="98">
        <f t="shared" si="1"/>
        <v>0</v>
      </c>
      <c r="K41" s="17"/>
    </row>
    <row r="42" spans="1:11" x14ac:dyDescent="0.25">
      <c r="A42" s="17"/>
      <c r="B42" s="97">
        <v>27</v>
      </c>
      <c r="C42" s="72"/>
      <c r="D42" s="74"/>
      <c r="E42" s="75"/>
      <c r="F42" s="77"/>
      <c r="G42" s="76"/>
      <c r="H42" s="75"/>
      <c r="I42" s="77"/>
      <c r="J42" s="98">
        <f t="shared" si="1"/>
        <v>0</v>
      </c>
      <c r="K42" s="17"/>
    </row>
    <row r="43" spans="1:11" x14ac:dyDescent="0.25">
      <c r="A43" s="17"/>
      <c r="B43" s="97">
        <v>28</v>
      </c>
      <c r="C43" s="72"/>
      <c r="D43" s="74"/>
      <c r="E43" s="75"/>
      <c r="F43" s="77"/>
      <c r="G43" s="76"/>
      <c r="H43" s="75"/>
      <c r="I43" s="77"/>
      <c r="J43" s="98">
        <f t="shared" si="1"/>
        <v>0</v>
      </c>
      <c r="K43" s="17"/>
    </row>
    <row r="44" spans="1:11" x14ac:dyDescent="0.25">
      <c r="A44" s="17"/>
      <c r="B44" s="97">
        <v>29</v>
      </c>
      <c r="C44" s="72"/>
      <c r="D44" s="74"/>
      <c r="E44" s="75"/>
      <c r="F44" s="77"/>
      <c r="G44" s="76"/>
      <c r="H44" s="75"/>
      <c r="I44" s="77"/>
      <c r="J44" s="98">
        <f t="shared" si="1"/>
        <v>0</v>
      </c>
      <c r="K44" s="17"/>
    </row>
    <row r="45" spans="1:11" x14ac:dyDescent="0.25">
      <c r="A45" s="17"/>
      <c r="B45" s="97">
        <v>30</v>
      </c>
      <c r="C45" s="72"/>
      <c r="D45" s="74"/>
      <c r="E45" s="75"/>
      <c r="F45" s="77"/>
      <c r="G45" s="76"/>
      <c r="H45" s="75"/>
      <c r="I45" s="77"/>
      <c r="J45" s="98">
        <f t="shared" si="1"/>
        <v>0</v>
      </c>
      <c r="K45" s="17"/>
    </row>
    <row r="46" spans="1:11" x14ac:dyDescent="0.25">
      <c r="A46" s="17"/>
      <c r="B46" s="97">
        <v>31</v>
      </c>
      <c r="C46" s="72"/>
      <c r="D46" s="74"/>
      <c r="E46" s="75"/>
      <c r="F46" s="77"/>
      <c r="G46" s="76"/>
      <c r="H46" s="75"/>
      <c r="I46" s="77"/>
      <c r="J46" s="98">
        <f t="shared" si="1"/>
        <v>0</v>
      </c>
      <c r="K46" s="17"/>
    </row>
    <row r="47" spans="1:11" ht="14.4" thickBot="1" x14ac:dyDescent="0.3">
      <c r="A47" s="17"/>
      <c r="B47" s="302" t="s">
        <v>56</v>
      </c>
      <c r="C47" s="303"/>
      <c r="D47" s="99">
        <f>SUM(D16:D46)</f>
        <v>0</v>
      </c>
      <c r="E47" s="100"/>
      <c r="F47" s="101"/>
      <c r="G47" s="99">
        <f>SUM(G16:G46)</f>
        <v>0</v>
      </c>
      <c r="H47" s="100"/>
      <c r="I47" s="101"/>
      <c r="J47" s="102">
        <f>SUM(J16:J46)</f>
        <v>0</v>
      </c>
      <c r="K47" s="17"/>
    </row>
    <row r="48" spans="1:11" x14ac:dyDescent="0.25">
      <c r="A48" s="17"/>
      <c r="B48" s="57"/>
      <c r="C48" s="57"/>
      <c r="D48" s="58"/>
      <c r="E48" s="59"/>
      <c r="F48" s="59"/>
      <c r="G48" s="58"/>
      <c r="H48" s="58"/>
      <c r="I48" s="59"/>
      <c r="J48" s="57"/>
      <c r="K48" s="17"/>
    </row>
    <row r="49" spans="1:11" ht="13.8" x14ac:dyDescent="0.25">
      <c r="A49" s="17"/>
      <c r="B49" s="60"/>
      <c r="C49" s="60"/>
      <c r="D49" s="61"/>
      <c r="E49" s="59"/>
      <c r="F49" s="59"/>
      <c r="G49" s="58"/>
      <c r="H49" s="58"/>
      <c r="I49" s="59"/>
      <c r="J49" s="57"/>
      <c r="K49" s="17"/>
    </row>
    <row r="50" spans="1:11" ht="13.8" x14ac:dyDescent="0.25">
      <c r="A50" s="17"/>
      <c r="B50" s="62"/>
      <c r="C50" s="62"/>
      <c r="D50" s="62"/>
      <c r="E50" s="63"/>
      <c r="F50" s="63"/>
      <c r="G50" s="64"/>
      <c r="H50" s="64"/>
      <c r="I50" s="63"/>
      <c r="J50" s="65"/>
      <c r="K50" s="17"/>
    </row>
    <row r="51" spans="1:11" x14ac:dyDescent="0.25">
      <c r="A51" s="17"/>
      <c r="B51" s="66"/>
      <c r="C51" s="66"/>
      <c r="D51" s="66"/>
      <c r="E51" s="67" t="s">
        <v>62</v>
      </c>
      <c r="F51" s="59"/>
      <c r="G51" s="288"/>
      <c r="H51" s="288"/>
      <c r="I51" s="288"/>
      <c r="J51" s="288"/>
      <c r="K51" s="17"/>
    </row>
    <row r="52" spans="1:11" x14ac:dyDescent="0.25">
      <c r="A52" s="17"/>
      <c r="B52" s="66"/>
      <c r="C52" s="66"/>
      <c r="D52" s="66"/>
      <c r="E52" s="59"/>
      <c r="F52" s="59"/>
      <c r="G52" s="59"/>
      <c r="H52" s="59"/>
      <c r="I52" s="59"/>
      <c r="J52" s="59"/>
      <c r="K52" s="17"/>
    </row>
    <row r="53" spans="1:11" x14ac:dyDescent="0.25">
      <c r="A53" s="17"/>
      <c r="B53" s="66"/>
      <c r="C53" s="66"/>
      <c r="D53" s="66"/>
      <c r="E53" s="67" t="s">
        <v>61</v>
      </c>
      <c r="F53" s="59"/>
      <c r="G53" s="288"/>
      <c r="H53" s="288"/>
      <c r="I53" s="288"/>
      <c r="J53" s="288"/>
      <c r="K53" s="17"/>
    </row>
    <row r="54" spans="1:11" x14ac:dyDescent="0.25">
      <c r="A54" s="17"/>
      <c r="B54" s="66"/>
      <c r="C54" s="66"/>
      <c r="D54" s="66"/>
      <c r="E54" s="59"/>
      <c r="F54" s="59"/>
      <c r="G54" s="59"/>
      <c r="H54" s="59"/>
      <c r="I54" s="59"/>
      <c r="J54" s="59"/>
      <c r="K54" s="17"/>
    </row>
    <row r="55" spans="1:11" x14ac:dyDescent="0.25">
      <c r="A55" s="17"/>
      <c r="B55" s="66"/>
      <c r="C55" s="66"/>
      <c r="D55" s="66"/>
      <c r="E55" s="59"/>
      <c r="F55" s="59"/>
      <c r="G55" s="59"/>
      <c r="H55" s="59"/>
      <c r="I55" s="59"/>
      <c r="J55" s="59"/>
      <c r="K55" s="17"/>
    </row>
    <row r="56" spans="1:11" x14ac:dyDescent="0.25">
      <c r="A56" s="17"/>
      <c r="B56" s="66"/>
      <c r="C56" s="66"/>
      <c r="D56" s="66"/>
      <c r="E56" s="67" t="s">
        <v>63</v>
      </c>
      <c r="F56" s="59"/>
      <c r="G56" s="288"/>
      <c r="H56" s="288"/>
      <c r="I56" s="288"/>
      <c r="J56" s="288"/>
      <c r="K56" s="17"/>
    </row>
    <row r="57" spans="1:11" x14ac:dyDescent="0.25">
      <c r="A57" s="17"/>
      <c r="B57" s="66"/>
      <c r="C57" s="66"/>
      <c r="D57" s="66"/>
      <c r="E57" s="59"/>
      <c r="F57" s="59"/>
      <c r="G57" s="59"/>
      <c r="H57" s="59"/>
      <c r="I57" s="59"/>
      <c r="J57" s="59"/>
      <c r="K57" s="17"/>
    </row>
    <row r="58" spans="1:11" ht="13.8" x14ac:dyDescent="0.25">
      <c r="A58" s="17"/>
      <c r="B58" s="69"/>
      <c r="C58" s="69"/>
      <c r="D58" s="62"/>
      <c r="E58" s="67" t="s">
        <v>61</v>
      </c>
      <c r="F58" s="59"/>
      <c r="G58" s="288"/>
      <c r="H58" s="288"/>
      <c r="I58" s="288"/>
      <c r="J58" s="288"/>
      <c r="K58" s="17"/>
    </row>
    <row r="59" spans="1:11" ht="24" customHeight="1" x14ac:dyDescent="0.25">
      <c r="A59" s="17"/>
      <c r="B59" s="69"/>
      <c r="C59" s="69"/>
      <c r="D59" s="62"/>
      <c r="E59" s="67" t="s">
        <v>64</v>
      </c>
      <c r="F59" s="59"/>
      <c r="G59" s="68"/>
      <c r="H59" s="68"/>
      <c r="I59" s="68"/>
      <c r="J59" s="68"/>
      <c r="K59" s="17"/>
    </row>
    <row r="60" spans="1:11" x14ac:dyDescent="0.25">
      <c r="A60" s="59"/>
      <c r="B60" s="57"/>
      <c r="C60" s="57"/>
      <c r="D60" s="58"/>
      <c r="E60" s="59"/>
      <c r="F60" s="59"/>
      <c r="G60" s="58"/>
      <c r="H60" s="58"/>
      <c r="I60" s="59"/>
      <c r="J60" s="57"/>
      <c r="K60" s="59"/>
    </row>
    <row r="61" spans="1:11" s="94" customFormat="1" x14ac:dyDescent="0.25"/>
  </sheetData>
  <sheetProtection algorithmName="SHA-512" hashValue="gmAO8YO9ElmYEJdwllw+n+i9dZ4KFQ1ljHY+U3AEMpyof7ieCg+aeuOGwpZZWaseaLJ5xrqi94boozIIZB70bw==" saltValue="OHzjk9sIUZvHSz4I5xtyPA==" spinCount="100000" sheet="1" objects="1" scenarios="1"/>
  <protectedRanges>
    <protectedRange sqref="C16:H46" name="Tartomány2"/>
    <protectedRange sqref="F11:J12" name="Tartomány3"/>
  </protectedRanges>
  <customSheetViews>
    <customSheetView guid="{ABB6687D-07F0-4464-87E2-7C03D2A9BBA7}">
      <selection activeCell="A2" sqref="A2"/>
      <pageMargins left="0.7" right="0.7" top="0.75" bottom="0.75" header="0.3" footer="0.3"/>
      <pageSetup paperSize="9" orientation="portrait" r:id="rId1"/>
    </customSheetView>
    <customSheetView guid="{CB971410-15CD-45BE-AB59-6DC4FB4EFE8E}">
      <selection activeCell="A2" sqref="A2"/>
      <pageMargins left="0.7" right="0.7" top="0.75" bottom="0.75" header="0.3" footer="0.3"/>
      <pageSetup paperSize="9" orientation="portrait" r:id="rId2"/>
    </customSheetView>
    <customSheetView guid="{E8B946DD-52FE-4591-A9BB-3F111C65A4A6}">
      <selection activeCell="A2" sqref="A2"/>
      <pageMargins left="0.7" right="0.7" top="0.75" bottom="0.75" header="0.3" footer="0.3"/>
      <pageSetup paperSize="9" orientation="portrait" r:id="rId3"/>
    </customSheetView>
    <customSheetView guid="{7ACB2AD7-DFBE-4ADC-84B3-D00CA349915E}">
      <selection activeCell="A2" sqref="A2"/>
      <pageMargins left="0.7" right="0.7" top="0.75" bottom="0.75" header="0.3" footer="0.3"/>
      <pageSetup paperSize="9" orientation="portrait" r:id="rId4"/>
    </customSheetView>
    <customSheetView guid="{2DEB7800-7512-468D-A0B3-DB870CF4184C}">
      <selection activeCell="A2" sqref="A2"/>
      <pageMargins left="0.7" right="0.7" top="0.75" bottom="0.75" header="0.3" footer="0.3"/>
      <pageSetup paperSize="9" orientation="portrait" r:id="rId5"/>
    </customSheetView>
    <customSheetView guid="{81B3BA14-1813-4822-BF6A-ED55E02B297F}">
      <selection activeCell="A2" sqref="A2"/>
      <pageMargins left="0.7" right="0.7" top="0.75" bottom="0.75" header="0.3" footer="0.3"/>
      <pageSetup paperSize="9" orientation="portrait" r:id="rId6"/>
    </customSheetView>
    <customSheetView guid="{D78786BD-8202-438C-88CA-1D9FF9AC572A}">
      <selection activeCell="I45" sqref="I45"/>
      <pageMargins left="0.7" right="0.7" top="0.75" bottom="0.75" header="0.3" footer="0.3"/>
      <pageSetup paperSize="9" orientation="portrait" r:id="rId7"/>
    </customSheetView>
  </customSheetViews>
  <mergeCells count="27">
    <mergeCell ref="G56:J56"/>
    <mergeCell ref="G58:J58"/>
    <mergeCell ref="B9:E9"/>
    <mergeCell ref="D14:E14"/>
    <mergeCell ref="G14:H14"/>
    <mergeCell ref="G51:J51"/>
    <mergeCell ref="G53:J53"/>
    <mergeCell ref="B10:E10"/>
    <mergeCell ref="F10:J10"/>
    <mergeCell ref="B14:C15"/>
    <mergeCell ref="B47:C47"/>
    <mergeCell ref="F9:J9"/>
    <mergeCell ref="B11:E11"/>
    <mergeCell ref="B12:E12"/>
    <mergeCell ref="F11:J11"/>
    <mergeCell ref="F12:J12"/>
    <mergeCell ref="B2:J2"/>
    <mergeCell ref="B4:E4"/>
    <mergeCell ref="B5:E5"/>
    <mergeCell ref="B6:E6"/>
    <mergeCell ref="B7:E7"/>
    <mergeCell ref="B8:E8"/>
    <mergeCell ref="F4:J4"/>
    <mergeCell ref="F5:J5"/>
    <mergeCell ref="F6:J6"/>
    <mergeCell ref="F7:J7"/>
    <mergeCell ref="F8:J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4" orientation="portrait"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adatok!$C$2:$I$2</xm:f>
          </x14:formula1>
          <xm:sqref>F11:J11</xm:sqref>
        </x14:dataValidation>
        <x14:dataValidation type="list">
          <x14:formula1>
            <xm:f>adatok!$J$2:$J$13</xm:f>
          </x14:formula1>
          <xm:sqref>F12:J12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24</vt:i4>
      </vt:variant>
    </vt:vector>
  </HeadingPairs>
  <TitlesOfParts>
    <vt:vector size="45" baseType="lpstr">
      <vt:lpstr>Útmutató</vt:lpstr>
      <vt:lpstr>Alapadatok</vt:lpstr>
      <vt:lpstr>I</vt:lpstr>
      <vt:lpstr>II</vt:lpstr>
      <vt:lpstr>III</vt:lpstr>
      <vt:lpstr>IV</vt:lpstr>
      <vt:lpstr>V</vt:lpstr>
      <vt:lpstr>Cafeteria</vt:lpstr>
      <vt:lpstr>Midőnyilv1</vt:lpstr>
      <vt:lpstr>Midőnyilv2</vt:lpstr>
      <vt:lpstr>Midőnyilv3</vt:lpstr>
      <vt:lpstr>Midőnyilv4</vt:lpstr>
      <vt:lpstr>Midőnyilv5</vt:lpstr>
      <vt:lpstr>Midőnyilv6</vt:lpstr>
      <vt:lpstr>Midőnyilv7</vt:lpstr>
      <vt:lpstr>Midőnyilv8</vt:lpstr>
      <vt:lpstr>Midőnyilv9</vt:lpstr>
      <vt:lpstr>Midőnyilv10</vt:lpstr>
      <vt:lpstr>Midőnyilv11</vt:lpstr>
      <vt:lpstr>Midőnyilv12</vt:lpstr>
      <vt:lpstr>adatok</vt:lpstr>
      <vt:lpstr>aniko</vt:lpstr>
      <vt:lpstr>ev</vt:lpstr>
      <vt:lpstr>evek</vt:lpstr>
      <vt:lpstr>honapok</vt:lpstr>
      <vt:lpstr>kozterhek</vt:lpstr>
      <vt:lpstr>Alapadatok!Nyomtatási_terület</vt:lpstr>
      <vt:lpstr>Cafeteria!Nyomtatási_terület</vt:lpstr>
      <vt:lpstr>I!Nyomtatási_terület</vt:lpstr>
      <vt:lpstr>II!Nyomtatási_terület</vt:lpstr>
      <vt:lpstr>III!Nyomtatási_terület</vt:lpstr>
      <vt:lpstr>IV!Nyomtatási_terület</vt:lpstr>
      <vt:lpstr>Midőnyilv1!Nyomtatási_terület</vt:lpstr>
      <vt:lpstr>Midőnyilv10!Nyomtatási_terület</vt:lpstr>
      <vt:lpstr>Midőnyilv11!Nyomtatási_terület</vt:lpstr>
      <vt:lpstr>Midőnyilv12!Nyomtatási_terület</vt:lpstr>
      <vt:lpstr>Midőnyilv2!Nyomtatási_terület</vt:lpstr>
      <vt:lpstr>Midőnyilv3!Nyomtatási_terület</vt:lpstr>
      <vt:lpstr>Midőnyilv4!Nyomtatási_terület</vt:lpstr>
      <vt:lpstr>Midőnyilv5!Nyomtatási_terület</vt:lpstr>
      <vt:lpstr>Midőnyilv6!Nyomtatási_terület</vt:lpstr>
      <vt:lpstr>Midőnyilv7!Nyomtatási_terület</vt:lpstr>
      <vt:lpstr>Midőnyilv8!Nyomtatási_terület</vt:lpstr>
      <vt:lpstr>Midőnyilv9!Nyomtatási_terület</vt:lpstr>
      <vt:lpstr>V!Nyomtatási_terület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Klaukó Babett</dc:creator>
  <cp:lastModifiedBy>Konczné Varga Anikó Klára</cp:lastModifiedBy>
  <cp:lastPrinted>2020-01-30T09:49:34Z</cp:lastPrinted>
  <dcterms:created xsi:type="dcterms:W3CDTF">2009-08-29T04:42:41Z</dcterms:created>
  <dcterms:modified xsi:type="dcterms:W3CDTF">2023-02-01T08:21:13Z</dcterms:modified>
</cp:coreProperties>
</file>